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0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<sst xmlns="http://schemas.openxmlformats.org/spreadsheetml/2006/main" count="360" uniqueCount="292">
  <si>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</si>
  <si>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</si>
  <si>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</si>
  <si>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</si>
  <si>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</si>
  <si>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</si>
  <si>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</si>
  <si>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 xml:space="preserve">CURRENT LIABILITIES </t>
  </si>
  <si>
    <t>CURRENT ASSETS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</si>
  <si>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</si>
  <si>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</si>
  <si>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</si>
  <si>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</si>
  <si>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</si>
  <si>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</si>
  <si>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</si>
  <si>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</si>
  <si>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</si>
  <si>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</si>
  <si>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</si>
  <si>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</si>
  <si>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</si>
  <si>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</si>
  <si>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</si>
  <si>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</si>
  <si>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</si>
  <si>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</si>
  <si>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</si>
  <si>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</si>
  <si>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</si>
  <si>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</si>
  <si>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</si>
  <si>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</si>
  <si>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</si>
  <si>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</si>
  <si>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</si>
  <si>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</si>
  <si>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</si>
  <si>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</si>
  <si>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</si>
  <si>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</si>
  <si>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>Loss before taxation</t>
  </si>
  <si>
    <t>Interest received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</si>
  <si>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</si>
  <si>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</si>
  <si>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</si>
  <si>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</si>
  <si>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</si>
  <si>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</si>
  <si>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</si>
  <si>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</si>
  <si>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</si>
  <si>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</si>
  <si>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</si>
  <si>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</si>
  <si>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</si>
  <si>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</si>
  <si>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</si>
  <si>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</si>
  <si>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</si>
  <si>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</si>
  <si>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</si>
  <si>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</si>
  <si>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</si>
  <si>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</si>
  <si>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</si>
  <si>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</si>
  <si>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</si>
  <si>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</si>
  <si>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</si>
  <si>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</si>
  <si>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</si>
  <si>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</si>
  <si>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</si>
  <si>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</si>
  <si>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</si>
  <si>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</si>
  <si>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</si>
  <si>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</si>
  <si>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</si>
  <si>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</si>
  <si>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</si>
  <si>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</si>
  <si>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</si>
  <si>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</si>
  <si>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</si>
  <si>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</si>
  <si>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</si>
  <si>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</si>
  <si>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19.</t>
  </si>
  <si>
    <t>Quoted Securities</t>
  </si>
  <si>
    <t>financial year to-date.</t>
  </si>
  <si>
    <t>20.</t>
  </si>
  <si>
    <t>Status of Corporate Proposals</t>
  </si>
  <si>
    <t>a)</t>
  </si>
  <si>
    <t>21.</t>
  </si>
  <si>
    <t xml:space="preserve">Group Borrowings </t>
  </si>
  <si>
    <t>Long Term Borrowings</t>
  </si>
  <si>
    <t xml:space="preserve">Short Term Borrowings </t>
  </si>
  <si>
    <t xml:space="preserve">     Secured - Hire Purchase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</si>
  <si>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</si>
  <si>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</si>
  <si>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</si>
  <si>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</si>
  <si>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</si>
  <si>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</si>
  <si>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</si>
  <si>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</si>
  <si>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</si>
  <si>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</si>
  <si>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</si>
  <si>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</si>
  <si>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</si>
  <si>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</si>
  <si>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</si>
  <si>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PROPERTY, PLANT AND EQUIPMENT</t>
  </si>
  <si>
    <t>INVESTMENTS</t>
  </si>
  <si>
    <t>Other receivables and deposits</t>
  </si>
  <si>
    <t>Hire purchase payables</t>
  </si>
  <si>
    <t>FINANCED BY:</t>
  </si>
  <si>
    <t>SHARE CAPITAL</t>
  </si>
  <si>
    <t>SHARE PREMIUM</t>
  </si>
  <si>
    <t>ACCUMULATED LOSSES</t>
  </si>
  <si>
    <t>SHAREHOLDERS' EQUITY</t>
  </si>
  <si>
    <t>NON-CURRENT LIABILITIES</t>
  </si>
  <si>
    <t>Provision for retirement benefits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</si>
  <si>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</si>
  <si>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</si>
  <si>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 xml:space="preserve">         - Overdrafts</t>
  </si>
  <si>
    <t>The audit report for the preceding annual financial statements was not subject to any</t>
  </si>
  <si>
    <t>The valuations of property, plant and equipment have been brought forward, without</t>
  </si>
  <si>
    <t>There were no material events subsequent to the end of the current financial quarter that</t>
  </si>
  <si>
    <t xml:space="preserve">There were no purchase or disposal of quoted securities during the current quarter and 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</si>
  <si>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</si>
  <si>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</si>
  <si>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</si>
  <si>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</si>
  <si>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</si>
  <si>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</si>
  <si>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</si>
  <si>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</si>
  <si>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</si>
  <si>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</si>
  <si>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Repayment of bankers' acceptance</t>
  </si>
  <si>
    <t>Repayment of term loan</t>
  </si>
  <si>
    <t>Repayment of hire purchase</t>
  </si>
  <si>
    <t>CASH AND CASH EQUIVALENTS COMPRISE:-</t>
  </si>
  <si>
    <t>NET TANGIBLE ASSETS PER SHARE (RM)</t>
  </si>
  <si>
    <t>Decrease in trade receivables</t>
  </si>
  <si>
    <t>Unusual Items</t>
  </si>
  <si>
    <t>quarter and financial year to-date.</t>
  </si>
  <si>
    <t>N/A - Not Applicable</t>
  </si>
  <si>
    <t>reserves</t>
  </si>
  <si>
    <t>Interest income</t>
  </si>
  <si>
    <t>NET CURRENT LIABILITIES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</si>
  <si>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</si>
  <si>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</si>
  <si>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</si>
  <si>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 xml:space="preserve">                    - Term Loan</t>
  </si>
  <si>
    <t>Changes in the Quarterly Results Compared to Preceeding Quarter</t>
  </si>
  <si>
    <t>Deposits with a licensed bank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</si>
  <si>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</si>
  <si>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</si>
  <si>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</si>
  <si>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</si>
  <si>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</si>
  <si>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</si>
  <si>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 xml:space="preserve">         - Revolving Loans</t>
  </si>
  <si>
    <t>Repayment of revolving loans</t>
  </si>
  <si>
    <t>b)</t>
  </si>
  <si>
    <t>Balance at 01-01-2005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</si>
  <si>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</si>
  <si>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</si>
  <si>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</si>
  <si>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This consolidated interim financial statements are prepared in accordance with FRS 134:</t>
  </si>
  <si>
    <t>There were no changes in estimates of amounts reported in prior financial years, that have</t>
  </si>
  <si>
    <t>a material effect in the current financial quarter.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</si>
  <si>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</si>
  <si>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</si>
  <si>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</si>
  <si>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</si>
  <si>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Increase in amount due to directors</t>
  </si>
  <si>
    <t>Net cash used in financing activities</t>
  </si>
  <si>
    <t>The accounting policies and methods of computation adopted in this interim financial report</t>
  </si>
  <si>
    <t>are consistent with those adopted for the annual audited financial statements for the year</t>
  </si>
  <si>
    <t>Bank borrowings (secured)</t>
  </si>
  <si>
    <t>Decrease in inventories</t>
  </si>
  <si>
    <t>31/12/2005</t>
  </si>
  <si>
    <t>Financial Report for the year ended 31 December 2005)</t>
  </si>
  <si>
    <t>the year ended 31 December 2005)</t>
  </si>
  <si>
    <t>Balance at 01-01-2006</t>
  </si>
  <si>
    <t>information reporting is not relevant in the context of the Group.</t>
  </si>
  <si>
    <t>(i)</t>
  </si>
  <si>
    <t>(ii)</t>
  </si>
  <si>
    <t>"Interim Financial Reporting" and paragraph 9.22 of the Listing Requirements of Bursa</t>
  </si>
  <si>
    <t>Malaysia Securities Berhad, and should be read in conjunction with the Group's annual</t>
  </si>
  <si>
    <t>audited financial statements for the year ended 31 December 2005.</t>
  </si>
  <si>
    <t>ended 31 December 2005, except for the adoption of the new/revised FRS effective for</t>
  </si>
  <si>
    <t>financial period beginning 1 January 2006. The adoption of the new/revised FRS does not</t>
  </si>
  <si>
    <t>have significant financial impact on the Group.</t>
  </si>
  <si>
    <t xml:space="preserve">(The Condensed Consolidated Statement of Changes in Equity should be read in </t>
  </si>
  <si>
    <t>conjunction with the Annual Financial Report for the year ended 31 December 2005.)</t>
  </si>
  <si>
    <t>There were no changes in the contingent liabilities since the last annual balance sheet date.</t>
  </si>
  <si>
    <t>Gain on disposal of property, plant and equipment</t>
  </si>
  <si>
    <t>Proceeds from disposal of property, plant and equipment</t>
  </si>
  <si>
    <t xml:space="preserve">    Secured - Term Loan</t>
  </si>
  <si>
    <t>(RM'000)</t>
  </si>
  <si>
    <t>(sen)</t>
  </si>
  <si>
    <t>Decrease in bank overdraft</t>
  </si>
  <si>
    <t>(Decrease)/increase in trade payables</t>
  </si>
  <si>
    <t>The Company announced on 20 October 2006, that it proposed to undertake the following:-</t>
  </si>
  <si>
    <t>Proposed private placement of up to 10% of the issued and paid-up share capital of the</t>
  </si>
  <si>
    <t>Company to investors to be identified ("Proposed Private Placement"); and</t>
  </si>
  <si>
    <t xml:space="preserve">Proposed rights issue of up to 10,480,550 new ordinary shares of RM1.00 each in the </t>
  </si>
  <si>
    <t>Company ("BTM Shares") at an issue price of RM1.00 each on the basis of one (1) rights</t>
  </si>
  <si>
    <t xml:space="preserve">share for every three (3) existing BTM Shares held on a date to be determined later </t>
  </si>
  <si>
    <t>together with up to 10,480,550 new free detachable warrants of RM1.00 each on the</t>
  </si>
  <si>
    <t xml:space="preserve">basis of one (1) warrant for every one (1) rights share subscribed ("Proposed Rights </t>
  </si>
  <si>
    <t>Issue").</t>
  </si>
  <si>
    <t>Decrease/(increase) in other receivables and deposits</t>
  </si>
  <si>
    <t>Issuance of shares</t>
  </si>
  <si>
    <t>Increase in short-term deposits pledged as security</t>
  </si>
  <si>
    <t>Revolving loans raised</t>
  </si>
  <si>
    <t>Increase/(decrease) in other payables and accruals</t>
  </si>
  <si>
    <t>The effect on the loss per share of the assumed exercise of the Employees' Share Option</t>
  </si>
  <si>
    <t>Net cash generated from/(used in) investing activities</t>
  </si>
  <si>
    <t>As At 31 December  2006</t>
  </si>
  <si>
    <t>31/12/2006</t>
  </si>
  <si>
    <t>Interim Report for the Quarter ended 31 December  2006</t>
  </si>
  <si>
    <t>For the 12 Months Ended 31 December 2006</t>
  </si>
  <si>
    <t xml:space="preserve">12 months </t>
  </si>
  <si>
    <t>ended 31-12-2006</t>
  </si>
  <si>
    <t>Balance at 31-12-2006</t>
  </si>
  <si>
    <t>12 months</t>
  </si>
  <si>
    <t>ended 31-12-2005</t>
  </si>
  <si>
    <t>Balance at 31-12-2005</t>
  </si>
  <si>
    <t>Retirement benefits paid</t>
  </si>
  <si>
    <t>REVALUATION RESERVE</t>
  </si>
  <si>
    <t>Issue of shares</t>
  </si>
  <si>
    <t>million as compared a pre-tax profit of RM0.11 million in the previous quarter ended 30</t>
  </si>
  <si>
    <t>September 2006, mainly due to lower turnover recorded in the current financial quarter.</t>
  </si>
  <si>
    <t>The approval  of the Securities Commission ("SC") and the SC, on behalf of the Foreign</t>
  </si>
  <si>
    <t>Investment Committee, for the Proposed Private Placement and the listing of and quotation</t>
  </si>
  <si>
    <t>for the Placement Shares was obtained vide the SC's letter dated 6 December 2006. Bursa</t>
  </si>
  <si>
    <t>Malaysia Securities Berhad ("Bursa Securities") has approved in-principle the listing of up to</t>
  </si>
  <si>
    <t>2,814,000 new ordinary shares of RM1.00 each to be issued pursuant to the Private</t>
  </si>
  <si>
    <t>Placement vide Bursa Securities's letter dated 8 January 2007.</t>
  </si>
  <si>
    <t>During the current financial year, the issued and fully paid-up share capital of the Company</t>
  </si>
  <si>
    <t>was increased from RM27,155,150 to RM28,568,650 as a result of the issue of 1,413,500</t>
  </si>
  <si>
    <t>ordinary shares of RM1.00 each under the Company's Employees' Share Option Scheme.</t>
  </si>
  <si>
    <t>Scheme granted on 1 June 2004 are anti-dilutive and hence, the diluted loss per share have</t>
  </si>
  <si>
    <t>not been presented.</t>
  </si>
  <si>
    <t>Total Group borrowings as at 31 December 2006 are as follows :-</t>
  </si>
  <si>
    <t>amendment from the previous annual financial statements except for lands and buildings.</t>
  </si>
  <si>
    <t>For the fourth financial quarter under review, the Group recorded turnover of RM2.21 million,</t>
  </si>
  <si>
    <t>CASH AND CASH EQUIVALENTS AT 31ST DECEMBER</t>
  </si>
  <si>
    <t>NET DECREASE IN CASH AND CASH EQUIVALENTS</t>
  </si>
  <si>
    <t>Net cash generated from/(used in) operating activities</t>
  </si>
  <si>
    <t>Cash generated from/(used in) operations</t>
  </si>
  <si>
    <t>Operating loss before working capital changes</t>
  </si>
  <si>
    <t>Loss from Operations</t>
  </si>
  <si>
    <t>Loss from Ordinary activities</t>
  </si>
  <si>
    <t xml:space="preserve">   before tax</t>
  </si>
  <si>
    <t xml:space="preserve">   after tax</t>
  </si>
  <si>
    <t>Loss for the period</t>
  </si>
  <si>
    <t>Loss per share (sen)</t>
  </si>
  <si>
    <t>Interim Report for the Fourth Quarter Ended 31 December 2006</t>
  </si>
  <si>
    <t>industry segment and its operations are located wholly in Malaysia. Accordingly, segmental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</si>
  <si>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</si>
  <si>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</si>
  <si>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</si>
  <si>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Net loss for the period</t>
  </si>
  <si>
    <t xml:space="preserve">Basic loss per share </t>
  </si>
  <si>
    <t>Surplus on revaluation of lands and</t>
  </si>
  <si>
    <t xml:space="preserve">  buildings, net of deferred tax</t>
  </si>
  <si>
    <t>For the quarter ended 31 December 2006, the Group recorded a pre-tax loss of RM1.34</t>
  </si>
  <si>
    <t>DATED :  28 February 2007</t>
  </si>
  <si>
    <t>During the current financial year, the lands and buildings were revalued upwards to</t>
  </si>
  <si>
    <t>RM14.47 million by an independent firm of valuers. As a result of the revaluation, the surplus</t>
  </si>
  <si>
    <t>arising from the revaluation (net of deferred taxation) of RM5,499,863 has been credited to</t>
  </si>
  <si>
    <t>revaluation reserve.</t>
  </si>
  <si>
    <t>a decrease of 41.3% over the corresponding period last year, mainly due to the unavailability</t>
  </si>
  <si>
    <t>of raw material. The Group recorded a pre-tax loss of RM1.34 million as compared to a</t>
  </si>
  <si>
    <t>pre-tax loss of RM1.39 million in the corresponding period last year mainly due to higher</t>
  </si>
  <si>
    <t>gain from disposal of fixed assets in the current financial quarter.</t>
  </si>
  <si>
    <t>The Group primarily depends on the income and contribution from the subsidiaries which</t>
  </si>
  <si>
    <t>improvement of the weather. The Group is confident of the future prospect of securing raw</t>
  </si>
  <si>
    <t>materials in Kelantan and Terengganu where the raw materials are now available with the</t>
  </si>
  <si>
    <t>materials in view of the fact that one of the subsidiaries of the Group, Syarikat Maskayu</t>
  </si>
  <si>
    <t>Sawmill Sdn Bhd, has a timber concession for 1,000 acres, of which 500 acres could be</t>
  </si>
  <si>
    <t>rely on the availability of raw materials. The Group is making arrangements to secure raw</t>
  </si>
  <si>
    <t>utilised this year. The Group is confident of achieving better performance for the year 2007.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</si>
</sst>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4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7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8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9" fontId="4" fillId="0" borderId="7" xfId="15" applyNumberFormat="1" applyFont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0" xfId="15" applyNumberFormat="1" applyFont="1" applyFill="1" applyBorder="1" applyAlignment="1">
      <alignment/>
    </xf>
    <xf numFmtId="179" fontId="4" fillId="0" borderId="4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179" fontId="4" fillId="0" borderId="7" xfId="15" applyNumberFormat="1" applyFont="1" applyFill="1" applyBorder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Alignment="1" quotePrefix="1">
      <alignment/>
    </xf>
    <xf numFmtId="15" fontId="4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8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1">
      <selection activeCell="D54" sqref="D54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65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226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2" t="s">
        <v>227</v>
      </c>
      <c r="E8" s="12"/>
      <c r="F8" s="22" t="s">
        <v>187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14.25">
      <c r="A10" s="4"/>
      <c r="B10" s="4"/>
      <c r="C10" s="26"/>
      <c r="D10" s="26"/>
      <c r="E10" s="26"/>
      <c r="F10" s="26"/>
      <c r="G10" s="26"/>
      <c r="H10" s="4"/>
      <c r="I10" s="4"/>
    </row>
    <row r="11" spans="1:9" ht="14.25">
      <c r="A11" s="4" t="s">
        <v>115</v>
      </c>
      <c r="B11" s="4"/>
      <c r="C11" s="26"/>
      <c r="D11" s="26">
        <v>21127</v>
      </c>
      <c r="E11" s="26"/>
      <c r="F11" s="26">
        <v>16063</v>
      </c>
      <c r="G11" s="26"/>
      <c r="H11" s="4"/>
      <c r="I11" s="4"/>
    </row>
    <row r="12" spans="1:9" ht="14.25">
      <c r="A12" s="4"/>
      <c r="B12" s="4"/>
      <c r="C12" s="26"/>
      <c r="D12" s="26"/>
      <c r="E12" s="26"/>
      <c r="F12" s="26"/>
      <c r="G12" s="26"/>
      <c r="H12" s="4"/>
      <c r="I12" s="4"/>
    </row>
    <row r="13" spans="1:9" ht="14.25">
      <c r="A13" s="4" t="s">
        <v>116</v>
      </c>
      <c r="B13" s="4"/>
      <c r="C13" s="26"/>
      <c r="D13" s="26">
        <v>61</v>
      </c>
      <c r="E13" s="26"/>
      <c r="F13" s="26">
        <v>61</v>
      </c>
      <c r="G13" s="26"/>
      <c r="H13" s="4"/>
      <c r="I13" s="4"/>
    </row>
    <row r="14" spans="1:9" ht="14.25">
      <c r="A14" s="4"/>
      <c r="B14" s="4"/>
      <c r="C14" s="26"/>
      <c r="D14" s="26"/>
      <c r="E14" s="26"/>
      <c r="F14" s="26"/>
      <c r="G14" s="26"/>
      <c r="H14" s="4"/>
      <c r="I14" s="4"/>
    </row>
    <row r="15" spans="1:9" ht="14.25">
      <c r="A15" s="4" t="s">
        <v>8</v>
      </c>
      <c r="B15" s="4"/>
      <c r="C15" s="26"/>
      <c r="D15" s="26"/>
      <c r="E15" s="26"/>
      <c r="F15" s="26"/>
      <c r="G15" s="26"/>
      <c r="H15" s="4"/>
      <c r="I15" s="4"/>
    </row>
    <row r="16" spans="1:9" ht="14.25">
      <c r="A16" s="4"/>
      <c r="B16" s="4" t="s">
        <v>9</v>
      </c>
      <c r="C16" s="26"/>
      <c r="D16" s="27">
        <v>1678</v>
      </c>
      <c r="E16" s="26"/>
      <c r="F16" s="27">
        <v>2407</v>
      </c>
      <c r="G16" s="26"/>
      <c r="H16" s="4"/>
      <c r="I16" s="4"/>
    </row>
    <row r="17" spans="1:9" ht="14.25">
      <c r="A17" s="4"/>
      <c r="B17" s="4" t="s">
        <v>10</v>
      </c>
      <c r="C17" s="26"/>
      <c r="D17" s="28">
        <v>3951</v>
      </c>
      <c r="E17" s="26"/>
      <c r="F17" s="28">
        <v>4393</v>
      </c>
      <c r="G17" s="26"/>
      <c r="H17" s="4"/>
      <c r="I17" s="4"/>
    </row>
    <row r="18" spans="1:9" ht="14.25">
      <c r="A18" s="4"/>
      <c r="B18" s="4" t="s">
        <v>117</v>
      </c>
      <c r="C18" s="26"/>
      <c r="D18" s="28">
        <v>869</v>
      </c>
      <c r="E18" s="26"/>
      <c r="F18" s="28">
        <v>1273</v>
      </c>
      <c r="G18" s="26"/>
      <c r="H18" s="4"/>
      <c r="I18" s="4"/>
    </row>
    <row r="19" spans="1:9" ht="14.25">
      <c r="A19" s="4"/>
      <c r="B19" s="4" t="s">
        <v>160</v>
      </c>
      <c r="C19" s="26"/>
      <c r="D19" s="28">
        <v>174</v>
      </c>
      <c r="E19" s="26"/>
      <c r="F19" s="28">
        <v>168</v>
      </c>
      <c r="G19" s="26"/>
      <c r="H19" s="4"/>
      <c r="I19" s="4"/>
    </row>
    <row r="20" spans="1:9" ht="14.25">
      <c r="A20" s="4"/>
      <c r="B20" s="4" t="s">
        <v>11</v>
      </c>
      <c r="C20" s="26"/>
      <c r="D20" s="28">
        <v>33</v>
      </c>
      <c r="E20" s="26"/>
      <c r="F20" s="28">
        <v>33</v>
      </c>
      <c r="G20" s="26"/>
      <c r="H20" s="4"/>
      <c r="I20" s="4"/>
    </row>
    <row r="21" spans="1:9" ht="14.25">
      <c r="A21" s="4"/>
      <c r="B21" s="4"/>
      <c r="C21" s="26"/>
      <c r="D21" s="29">
        <f>SUM(D16:D20)</f>
        <v>6705</v>
      </c>
      <c r="E21" s="26"/>
      <c r="F21" s="29">
        <f>SUM(F16:F20)</f>
        <v>8274</v>
      </c>
      <c r="G21" s="26"/>
      <c r="H21" s="4"/>
      <c r="I21" s="4"/>
    </row>
    <row r="22" spans="1:9" ht="14.25">
      <c r="A22" s="4"/>
      <c r="B22" s="4"/>
      <c r="C22" s="26"/>
      <c r="D22" s="26"/>
      <c r="E22" s="26"/>
      <c r="F22" s="26"/>
      <c r="G22" s="26"/>
      <c r="H22" s="4"/>
      <c r="I22" s="4"/>
    </row>
    <row r="23" spans="1:9" ht="14.25">
      <c r="A23" s="4" t="s">
        <v>7</v>
      </c>
      <c r="B23" s="4"/>
      <c r="C23" s="26"/>
      <c r="D23" s="26"/>
      <c r="E23" s="26"/>
      <c r="F23" s="26"/>
      <c r="G23" s="26"/>
      <c r="H23" s="4"/>
      <c r="I23" s="4"/>
    </row>
    <row r="24" spans="1:9" ht="14.25">
      <c r="A24" s="4"/>
      <c r="B24" s="4" t="s">
        <v>12</v>
      </c>
      <c r="C24" s="26"/>
      <c r="D24" s="27">
        <v>1429</v>
      </c>
      <c r="E24" s="26"/>
      <c r="F24" s="27">
        <v>3977</v>
      </c>
      <c r="G24" s="26"/>
      <c r="H24" s="4"/>
      <c r="I24" s="4"/>
    </row>
    <row r="25" spans="1:9" ht="14.25">
      <c r="A25" s="4"/>
      <c r="B25" s="4" t="s">
        <v>14</v>
      </c>
      <c r="C25" s="26"/>
      <c r="D25" s="28">
        <v>2505</v>
      </c>
      <c r="E25" s="26"/>
      <c r="F25" s="28">
        <v>2123</v>
      </c>
      <c r="G25" s="26"/>
      <c r="H25" s="4"/>
      <c r="I25" s="4"/>
    </row>
    <row r="26" spans="1:9" ht="14.25">
      <c r="A26" s="4"/>
      <c r="B26" s="4" t="s">
        <v>185</v>
      </c>
      <c r="C26" s="26"/>
      <c r="D26" s="28">
        <v>7162</v>
      </c>
      <c r="E26" s="26"/>
      <c r="F26" s="28">
        <v>8456</v>
      </c>
      <c r="G26" s="26"/>
      <c r="H26" s="4"/>
      <c r="I26" s="4"/>
    </row>
    <row r="27" spans="1:9" ht="14.25">
      <c r="A27" s="4"/>
      <c r="B27" s="4" t="s">
        <v>118</v>
      </c>
      <c r="C27" s="26"/>
      <c r="D27" s="28">
        <v>11</v>
      </c>
      <c r="E27" s="26"/>
      <c r="F27" s="28">
        <v>15</v>
      </c>
      <c r="G27" s="26"/>
      <c r="H27" s="4"/>
      <c r="I27" s="4"/>
    </row>
    <row r="28" spans="1:9" ht="14.25">
      <c r="A28" s="4"/>
      <c r="B28" s="4" t="s">
        <v>13</v>
      </c>
      <c r="C28" s="26"/>
      <c r="D28" s="28">
        <v>190</v>
      </c>
      <c r="E28" s="26"/>
      <c r="F28" s="28">
        <v>156</v>
      </c>
      <c r="G28" s="26"/>
      <c r="H28" s="4"/>
      <c r="I28" s="4"/>
    </row>
    <row r="29" spans="1:9" ht="14.25">
      <c r="A29" s="4"/>
      <c r="B29" s="4" t="s">
        <v>26</v>
      </c>
      <c r="C29" s="26"/>
      <c r="D29" s="28">
        <v>648</v>
      </c>
      <c r="E29" s="26"/>
      <c r="F29" s="28">
        <v>648</v>
      </c>
      <c r="G29" s="26"/>
      <c r="H29" s="4"/>
      <c r="I29" s="4"/>
    </row>
    <row r="30" spans="1:9" ht="14.25">
      <c r="A30" s="4"/>
      <c r="B30" s="4"/>
      <c r="C30" s="26"/>
      <c r="D30" s="29">
        <f>SUM(D24:D29)</f>
        <v>11945</v>
      </c>
      <c r="E30" s="26"/>
      <c r="F30" s="29">
        <f>SUM(F24:F29)</f>
        <v>15375</v>
      </c>
      <c r="G30" s="26"/>
      <c r="H30" s="4"/>
      <c r="I30" s="4"/>
    </row>
    <row r="31" spans="1:9" ht="14.25">
      <c r="A31" s="4"/>
      <c r="B31" s="4"/>
      <c r="C31" s="26"/>
      <c r="D31" s="26"/>
      <c r="E31" s="26"/>
      <c r="F31" s="26"/>
      <c r="G31" s="26"/>
      <c r="H31" s="4"/>
      <c r="I31" s="4"/>
    </row>
    <row r="32" spans="1:9" ht="14.25">
      <c r="A32" s="4" t="s">
        <v>154</v>
      </c>
      <c r="B32" s="4"/>
      <c r="C32" s="26"/>
      <c r="D32" s="26">
        <f>+D21-D30</f>
        <v>-5240</v>
      </c>
      <c r="E32" s="26"/>
      <c r="F32" s="26">
        <f>+F21-F30</f>
        <v>-7101</v>
      </c>
      <c r="G32" s="26"/>
      <c r="H32" s="4"/>
      <c r="I32" s="4"/>
    </row>
    <row r="33" spans="1:9" ht="14.25">
      <c r="A33" s="4"/>
      <c r="B33" s="4"/>
      <c r="C33" s="26"/>
      <c r="D33" s="26"/>
      <c r="E33" s="26"/>
      <c r="F33" s="26"/>
      <c r="G33" s="26"/>
      <c r="H33" s="4"/>
      <c r="I33" s="4"/>
    </row>
    <row r="34" spans="1:9" ht="15" thickBot="1">
      <c r="A34" s="4" t="s">
        <v>15</v>
      </c>
      <c r="B34" s="4"/>
      <c r="C34" s="26"/>
      <c r="D34" s="30">
        <f>+D32+D13+D11</f>
        <v>15948</v>
      </c>
      <c r="E34" s="26"/>
      <c r="F34" s="30">
        <f>+F32+F13+F11</f>
        <v>9023</v>
      </c>
      <c r="G34" s="26"/>
      <c r="H34" s="4"/>
      <c r="I34" s="4"/>
    </row>
    <row r="35" spans="1:9" ht="15" thickTop="1">
      <c r="A35" s="4"/>
      <c r="B35" s="4"/>
      <c r="C35" s="26"/>
      <c r="D35" s="26"/>
      <c r="E35" s="26"/>
      <c r="F35" s="26"/>
      <c r="G35" s="26"/>
      <c r="H35" s="4"/>
      <c r="I35" s="4"/>
    </row>
    <row r="36" spans="1:9" ht="15">
      <c r="A36" s="4" t="s">
        <v>119</v>
      </c>
      <c r="B36" s="11"/>
      <c r="C36" s="35"/>
      <c r="D36" s="26"/>
      <c r="E36" s="26"/>
      <c r="F36" s="26"/>
      <c r="G36" s="26"/>
      <c r="H36" s="4"/>
      <c r="I36" s="4"/>
    </row>
    <row r="37" spans="1:10" ht="14.25">
      <c r="A37" s="4" t="s">
        <v>120</v>
      </c>
      <c r="B37" s="4"/>
      <c r="C37" s="26"/>
      <c r="D37" s="26">
        <v>28569</v>
      </c>
      <c r="E37" s="26"/>
      <c r="F37" s="26">
        <v>27155</v>
      </c>
      <c r="G37" s="26"/>
      <c r="I37" s="16"/>
      <c r="J37" s="16"/>
    </row>
    <row r="38" spans="1:10" ht="14.25">
      <c r="A38" s="4" t="s">
        <v>121</v>
      </c>
      <c r="B38" s="4"/>
      <c r="C38" s="26"/>
      <c r="D38" s="26">
        <v>8207</v>
      </c>
      <c r="E38" s="26"/>
      <c r="F38" s="26">
        <v>8207</v>
      </c>
      <c r="G38" s="26"/>
      <c r="I38" s="16"/>
      <c r="J38" s="16"/>
    </row>
    <row r="39" spans="1:10" ht="14.25">
      <c r="A39" s="4" t="s">
        <v>237</v>
      </c>
      <c r="B39" s="4"/>
      <c r="C39" s="26"/>
      <c r="D39" s="26">
        <v>5500</v>
      </c>
      <c r="E39" s="26"/>
      <c r="F39" s="26">
        <v>0</v>
      </c>
      <c r="G39" s="26"/>
      <c r="I39" s="16"/>
      <c r="J39" s="16"/>
    </row>
    <row r="40" spans="1:10" ht="14.25">
      <c r="A40" s="4" t="s">
        <v>122</v>
      </c>
      <c r="B40" s="4"/>
      <c r="C40" s="26"/>
      <c r="D40" s="31">
        <f>+Equity!K25</f>
        <v>-29392</v>
      </c>
      <c r="E40" s="26"/>
      <c r="F40" s="31">
        <v>-27703</v>
      </c>
      <c r="G40" s="26"/>
      <c r="H40" s="16"/>
      <c r="I40" s="16"/>
      <c r="J40" s="16"/>
    </row>
    <row r="41" spans="1:10" ht="15">
      <c r="A41" s="4" t="s">
        <v>123</v>
      </c>
      <c r="B41" s="4"/>
      <c r="C41" s="35"/>
      <c r="D41" s="81">
        <f>SUM(D37:D40)</f>
        <v>12884</v>
      </c>
      <c r="E41" s="26"/>
      <c r="F41" s="26">
        <f>SUM(F37:F40)</f>
        <v>7659</v>
      </c>
      <c r="G41" s="26"/>
      <c r="H41" s="16"/>
      <c r="I41" s="16"/>
      <c r="J41" s="16"/>
    </row>
    <row r="42" spans="1:9" ht="15">
      <c r="A42" s="4"/>
      <c r="B42" s="4"/>
      <c r="C42" s="35"/>
      <c r="D42" s="26"/>
      <c r="E42" s="26"/>
      <c r="F42" s="26"/>
      <c r="G42" s="26"/>
      <c r="H42" s="16"/>
      <c r="I42" s="4"/>
    </row>
    <row r="43" spans="1:9" ht="14.25">
      <c r="A43" s="4" t="s">
        <v>124</v>
      </c>
      <c r="B43" s="4"/>
      <c r="C43" s="26"/>
      <c r="D43" s="26"/>
      <c r="E43" s="26"/>
      <c r="F43" s="26"/>
      <c r="G43" s="26"/>
      <c r="H43" s="4"/>
      <c r="I43" s="4"/>
    </row>
    <row r="44" spans="1:9" ht="14.25">
      <c r="A44" s="4"/>
      <c r="B44" s="4" t="s">
        <v>125</v>
      </c>
      <c r="C44" s="26"/>
      <c r="D44" s="27">
        <v>439</v>
      </c>
      <c r="E44" s="26"/>
      <c r="F44" s="27">
        <v>379</v>
      </c>
      <c r="G44" s="26"/>
      <c r="H44" s="4"/>
      <c r="I44" s="4"/>
    </row>
    <row r="45" spans="1:9" ht="14.25">
      <c r="A45" s="4"/>
      <c r="B45" s="4" t="s">
        <v>185</v>
      </c>
      <c r="C45" s="26"/>
      <c r="D45" s="28">
        <v>935</v>
      </c>
      <c r="E45" s="26"/>
      <c r="F45" s="28">
        <v>975</v>
      </c>
      <c r="G45" s="26"/>
      <c r="H45" s="4"/>
      <c r="I45" s="4"/>
    </row>
    <row r="46" spans="1:9" ht="14.25">
      <c r="A46" s="4"/>
      <c r="B46" s="4" t="s">
        <v>118</v>
      </c>
      <c r="C46" s="26"/>
      <c r="D46" s="28">
        <v>0</v>
      </c>
      <c r="E46" s="26"/>
      <c r="F46" s="28">
        <v>8</v>
      </c>
      <c r="G46" s="26"/>
      <c r="H46" s="4"/>
      <c r="I46" s="4"/>
    </row>
    <row r="47" spans="1:9" ht="14.25">
      <c r="A47" s="4"/>
      <c r="B47" s="4" t="s">
        <v>84</v>
      </c>
      <c r="C47" s="26"/>
      <c r="D47" s="32">
        <v>1690</v>
      </c>
      <c r="E47" s="26"/>
      <c r="F47" s="32">
        <v>2</v>
      </c>
      <c r="G47" s="26"/>
      <c r="H47" s="4"/>
      <c r="I47" s="4"/>
    </row>
    <row r="48" spans="1:9" ht="14.25">
      <c r="A48" s="4"/>
      <c r="B48" s="4"/>
      <c r="C48" s="26"/>
      <c r="D48" s="33">
        <f>SUM(D44:D47)</f>
        <v>3064</v>
      </c>
      <c r="E48" s="26"/>
      <c r="F48" s="33">
        <f>SUM(F44:F47)</f>
        <v>1364</v>
      </c>
      <c r="G48" s="26"/>
      <c r="H48" s="4"/>
      <c r="I48" s="4"/>
    </row>
    <row r="49" spans="1:9" ht="14.25">
      <c r="A49" s="4"/>
      <c r="B49" s="4"/>
      <c r="C49" s="26"/>
      <c r="D49" s="26"/>
      <c r="E49" s="26"/>
      <c r="F49" s="26"/>
      <c r="G49" s="26"/>
      <c r="H49" s="4"/>
      <c r="I49" s="4"/>
    </row>
    <row r="50" spans="1:9" ht="15" thickBot="1">
      <c r="A50" s="4"/>
      <c r="B50" s="4"/>
      <c r="C50" s="26"/>
      <c r="D50" s="36">
        <f>+D41+D48</f>
        <v>15948</v>
      </c>
      <c r="E50" s="37"/>
      <c r="F50" s="36">
        <f>+F41+F48</f>
        <v>9023</v>
      </c>
      <c r="G50" s="26"/>
      <c r="H50" s="4"/>
      <c r="I50" s="4"/>
    </row>
    <row r="51" spans="1:9" ht="15" thickTop="1">
      <c r="A51" s="4"/>
      <c r="B51" s="4"/>
      <c r="C51" s="26"/>
      <c r="D51" s="38"/>
      <c r="E51" s="37"/>
      <c r="F51" s="38"/>
      <c r="G51" s="26"/>
      <c r="H51" s="4"/>
      <c r="I51" s="4"/>
    </row>
    <row r="52" spans="1:9" ht="15" thickBot="1">
      <c r="A52" s="4" t="s">
        <v>147</v>
      </c>
      <c r="B52" s="4"/>
      <c r="C52" s="26"/>
      <c r="D52" s="63">
        <f>+D41/D37</f>
        <v>0.4509783331583185</v>
      </c>
      <c r="E52" s="37"/>
      <c r="F52" s="63">
        <f>+F41/F37</f>
        <v>0.2820475050635242</v>
      </c>
      <c r="G52" s="26"/>
      <c r="H52" s="4"/>
      <c r="I52" s="4"/>
    </row>
    <row r="53" spans="1:9" ht="15" thickTop="1">
      <c r="A53" s="4"/>
      <c r="B53" s="4"/>
      <c r="C53" s="26"/>
      <c r="D53" s="37"/>
      <c r="E53" s="37"/>
      <c r="F53" s="38"/>
      <c r="G53" s="26"/>
      <c r="H53" s="4"/>
      <c r="I53" s="4"/>
    </row>
    <row r="54" spans="1:9" ht="14.25">
      <c r="A54" s="4"/>
      <c r="B54" s="4"/>
      <c r="C54" s="26"/>
      <c r="D54" s="37"/>
      <c r="E54" s="37"/>
      <c r="F54" s="38"/>
      <c r="G54" s="26"/>
      <c r="H54" s="4"/>
      <c r="I54" s="4"/>
    </row>
    <row r="55" spans="1:9" ht="14.25">
      <c r="A55" s="10" t="s">
        <v>127</v>
      </c>
      <c r="B55" s="4"/>
      <c r="C55" s="4"/>
      <c r="D55" s="34"/>
      <c r="E55" s="34"/>
      <c r="F55" s="34"/>
      <c r="G55" s="4"/>
      <c r="H55" s="4"/>
      <c r="I55" s="4"/>
    </row>
    <row r="56" spans="1:9" ht="14.25">
      <c r="A56" s="10" t="s">
        <v>188</v>
      </c>
      <c r="B56" s="4"/>
      <c r="C56" s="4"/>
      <c r="D56" s="34"/>
      <c r="E56" s="34"/>
      <c r="F56" s="34"/>
      <c r="G56" s="4"/>
      <c r="H56" s="4"/>
      <c r="I56" s="4"/>
    </row>
    <row r="57" spans="1:9" ht="14.25">
      <c r="A57" s="4"/>
      <c r="B57" s="4"/>
      <c r="C57" s="4"/>
      <c r="D57" s="34"/>
      <c r="E57" s="34"/>
      <c r="F57" s="34"/>
      <c r="G57" s="4"/>
      <c r="H57" s="4"/>
      <c r="I57" s="4"/>
    </row>
    <row r="58" spans="1:9" ht="14.25">
      <c r="A58" s="4"/>
      <c r="B58" s="4"/>
      <c r="C58" s="4"/>
      <c r="D58" s="34"/>
      <c r="E58" s="34"/>
      <c r="F58" s="34"/>
      <c r="G58" s="4"/>
      <c r="H58" s="4"/>
      <c r="I58" s="4"/>
    </row>
    <row r="59" spans="1:9" ht="14.25">
      <c r="A59" s="4"/>
      <c r="B59" s="4"/>
      <c r="C59" s="4"/>
      <c r="D59" s="34"/>
      <c r="E59" s="34"/>
      <c r="F59" s="34"/>
      <c r="G59" s="4"/>
      <c r="H59" s="4"/>
      <c r="I59" s="4"/>
    </row>
    <row r="60" spans="1:9" ht="14.25">
      <c r="A60" s="4"/>
      <c r="B60" s="4"/>
      <c r="C60" s="4"/>
      <c r="D60" s="34"/>
      <c r="E60" s="34"/>
      <c r="F60" s="34"/>
      <c r="G60" s="4"/>
      <c r="H60" s="4"/>
      <c r="I60" s="4"/>
    </row>
    <row r="61" spans="1:9" ht="14.25">
      <c r="A61" s="4"/>
      <c r="B61" s="4"/>
      <c r="C61" s="4"/>
      <c r="D61" s="34"/>
      <c r="E61" s="34"/>
      <c r="F61" s="34"/>
      <c r="G61" s="4"/>
      <c r="H61" s="4"/>
      <c r="I61" s="4"/>
    </row>
    <row r="62" spans="1:9" ht="14.25">
      <c r="A62" s="4"/>
      <c r="B62" s="4"/>
      <c r="C62" s="4"/>
      <c r="D62" s="34"/>
      <c r="E62" s="34"/>
      <c r="F62" s="34"/>
      <c r="G62" s="4"/>
      <c r="H62" s="4"/>
      <c r="I62" s="4"/>
    </row>
    <row r="63" spans="1:9" ht="14.25">
      <c r="A63" s="4"/>
      <c r="B63" s="4"/>
      <c r="C63" s="4"/>
      <c r="D63" s="34"/>
      <c r="E63" s="34"/>
      <c r="F63" s="34"/>
      <c r="G63" s="4"/>
      <c r="H63" s="4"/>
      <c r="I63" s="4"/>
    </row>
    <row r="64" spans="1:9" ht="14.25">
      <c r="A64" s="4"/>
      <c r="B64" s="4"/>
      <c r="C64" s="4"/>
      <c r="D64" s="34"/>
      <c r="E64" s="34"/>
      <c r="F64" s="34"/>
      <c r="G64" s="4"/>
      <c r="H64" s="4"/>
      <c r="I64" s="4"/>
    </row>
    <row r="65" spans="1:9" ht="14.25">
      <c r="A65" s="4"/>
      <c r="B65" s="4"/>
      <c r="C65" s="4"/>
      <c r="D65" s="34"/>
      <c r="E65" s="34"/>
      <c r="F65" s="34"/>
      <c r="G65" s="4"/>
      <c r="H65" s="4"/>
      <c r="I65" s="4"/>
    </row>
    <row r="66" spans="1:9" ht="14.25">
      <c r="A66" s="4"/>
      <c r="B66" s="4"/>
      <c r="C66" s="4"/>
      <c r="D66" s="34"/>
      <c r="E66" s="34"/>
      <c r="F66" s="34"/>
      <c r="G66" s="4"/>
      <c r="H66" s="4"/>
      <c r="I66" s="4"/>
    </row>
    <row r="67" spans="1:9" ht="14.25">
      <c r="A67" s="4"/>
      <c r="B67" s="4"/>
      <c r="C67" s="4"/>
      <c r="D67" s="34"/>
      <c r="E67" s="34"/>
      <c r="F67" s="34"/>
      <c r="G67" s="4"/>
      <c r="H67" s="4"/>
      <c r="I67" s="4"/>
    </row>
    <row r="68" spans="1:9" ht="14.25">
      <c r="A68" s="4"/>
      <c r="B68" s="4"/>
      <c r="C68" s="4"/>
      <c r="D68" s="34"/>
      <c r="E68" s="34"/>
      <c r="F68" s="34"/>
      <c r="G68" s="4"/>
      <c r="H68" s="4"/>
      <c r="I68" s="4"/>
    </row>
  </sheetData>
  <printOptions/>
  <pageMargins left="0.75" right="0.75" top="0.5" bottom="0.53" header="0.5" footer="0.5"/>
  <pageSetup fitToHeight="1" fitToWidth="1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I40" sqref="I40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65"/>
    </row>
    <row r="2" spans="1:4" ht="15.75">
      <c r="A2" s="2" t="s">
        <v>228</v>
      </c>
      <c r="B2" s="4"/>
      <c r="C2" s="4"/>
      <c r="D2" s="4"/>
    </row>
    <row r="3" spans="1:4" ht="15.75">
      <c r="A3" s="3" t="s">
        <v>109</v>
      </c>
      <c r="B3" s="3"/>
      <c r="C3" s="3"/>
      <c r="D3" s="3"/>
    </row>
    <row r="4" spans="1:4" ht="15.75">
      <c r="A4" s="2" t="s">
        <v>15</v>
      </c>
      <c r="B4" s="2"/>
      <c r="C4" s="2"/>
      <c r="D4" s="2"/>
    </row>
    <row r="5" spans="1:11" ht="15">
      <c r="A5" s="39"/>
      <c r="B5" s="39"/>
      <c r="C5" s="39"/>
      <c r="D5" s="39"/>
      <c r="E5" s="40" t="s">
        <v>16</v>
      </c>
      <c r="F5" s="41"/>
      <c r="G5" s="41" t="s">
        <v>18</v>
      </c>
      <c r="H5" s="41"/>
      <c r="I5" s="40" t="s">
        <v>19</v>
      </c>
      <c r="J5" s="41"/>
      <c r="K5" s="41" t="s">
        <v>18</v>
      </c>
    </row>
    <row r="6" spans="1:11" ht="15">
      <c r="A6" s="39"/>
      <c r="B6" s="39"/>
      <c r="C6" s="39"/>
      <c r="D6" s="39"/>
      <c r="E6" s="40" t="s">
        <v>17</v>
      </c>
      <c r="F6" s="41"/>
      <c r="G6" s="41" t="s">
        <v>17</v>
      </c>
      <c r="H6" s="41"/>
      <c r="I6" s="40" t="s">
        <v>20</v>
      </c>
      <c r="J6" s="41"/>
      <c r="K6" s="41" t="s">
        <v>20</v>
      </c>
    </row>
    <row r="7" spans="1:11" ht="15">
      <c r="A7" s="39"/>
      <c r="B7" s="39"/>
      <c r="C7" s="39"/>
      <c r="D7" s="39"/>
      <c r="E7" s="42" t="s">
        <v>227</v>
      </c>
      <c r="F7" s="41"/>
      <c r="G7" s="43" t="s">
        <v>187</v>
      </c>
      <c r="H7" s="41"/>
      <c r="I7" s="44" t="str">
        <f>+E7</f>
        <v>31/12/2006</v>
      </c>
      <c r="J7" s="41"/>
      <c r="K7" s="45" t="str">
        <f>+G7</f>
        <v>31/12/2005</v>
      </c>
    </row>
    <row r="8" spans="1:11" ht="15">
      <c r="A8" s="39"/>
      <c r="B8" s="39"/>
      <c r="C8" s="39"/>
      <c r="D8" s="39"/>
      <c r="E8" s="40" t="s">
        <v>6</v>
      </c>
      <c r="F8" s="41"/>
      <c r="G8" s="41" t="s">
        <v>6</v>
      </c>
      <c r="H8" s="41"/>
      <c r="I8" s="40" t="s">
        <v>6</v>
      </c>
      <c r="J8" s="41"/>
      <c r="K8" s="41" t="s">
        <v>6</v>
      </c>
    </row>
    <row r="9" spans="1:11" ht="15">
      <c r="A9" s="39"/>
      <c r="B9" s="39"/>
      <c r="C9" s="39"/>
      <c r="D9" s="39"/>
      <c r="E9" s="46"/>
      <c r="F9" s="46"/>
      <c r="G9" s="46"/>
      <c r="H9" s="46"/>
      <c r="I9" s="47"/>
      <c r="J9" s="46"/>
      <c r="K9" s="46"/>
    </row>
    <row r="10" spans="1:11" ht="14.25">
      <c r="A10" s="39" t="s">
        <v>21</v>
      </c>
      <c r="B10" s="39"/>
      <c r="C10" s="39"/>
      <c r="D10" s="39"/>
      <c r="E10" s="48">
        <f>+I10-14089</f>
        <v>2213</v>
      </c>
      <c r="F10" s="48"/>
      <c r="G10" s="48">
        <f>+K10-17100</f>
        <v>3769</v>
      </c>
      <c r="H10" s="48"/>
      <c r="I10" s="53">
        <v>16302</v>
      </c>
      <c r="J10" s="48"/>
      <c r="K10" s="53">
        <v>20869</v>
      </c>
    </row>
    <row r="11" spans="1:11" ht="14.25">
      <c r="A11" s="39"/>
      <c r="B11" s="39"/>
      <c r="C11" s="39"/>
      <c r="D11" s="39"/>
      <c r="E11" s="48"/>
      <c r="F11" s="48"/>
      <c r="G11" s="48"/>
      <c r="H11" s="48"/>
      <c r="I11" s="53"/>
      <c r="J11" s="48"/>
      <c r="K11" s="53"/>
    </row>
    <row r="12" spans="1:11" ht="14.25">
      <c r="A12" s="39" t="s">
        <v>22</v>
      </c>
      <c r="B12" s="39"/>
      <c r="C12" s="39"/>
      <c r="D12" s="39"/>
      <c r="E12" s="48">
        <f>+I12+14905</f>
        <v>-3798</v>
      </c>
      <c r="F12" s="48"/>
      <c r="G12" s="48">
        <f>+K12+20729</f>
        <v>-5013</v>
      </c>
      <c r="H12" s="48"/>
      <c r="I12" s="53">
        <v>-18703</v>
      </c>
      <c r="J12" s="48"/>
      <c r="K12" s="53">
        <v>-25742</v>
      </c>
    </row>
    <row r="13" spans="1:11" ht="14.25">
      <c r="A13" s="39"/>
      <c r="B13" s="39"/>
      <c r="C13" s="39"/>
      <c r="D13" s="39"/>
      <c r="E13" s="48"/>
      <c r="F13" s="48"/>
      <c r="G13" s="48"/>
      <c r="H13" s="48"/>
      <c r="I13" s="53"/>
      <c r="J13" s="48"/>
      <c r="K13" s="53"/>
    </row>
    <row r="14" spans="1:11" ht="14.25">
      <c r="A14" s="39" t="s">
        <v>23</v>
      </c>
      <c r="B14" s="39"/>
      <c r="C14" s="39"/>
      <c r="D14" s="39"/>
      <c r="E14" s="49">
        <f>+I14-1025</f>
        <v>418</v>
      </c>
      <c r="F14" s="48"/>
      <c r="G14" s="49">
        <f>+K14-216</f>
        <v>51</v>
      </c>
      <c r="H14" s="48"/>
      <c r="I14" s="49">
        <v>1443</v>
      </c>
      <c r="J14" s="48"/>
      <c r="K14" s="49">
        <v>267</v>
      </c>
    </row>
    <row r="15" spans="1:11" ht="14.25">
      <c r="A15" s="39"/>
      <c r="B15" s="39"/>
      <c r="C15" s="39"/>
      <c r="D15" s="39"/>
      <c r="E15" s="48"/>
      <c r="F15" s="48"/>
      <c r="G15" s="48"/>
      <c r="H15" s="48"/>
      <c r="I15" s="48"/>
      <c r="J15" s="48"/>
      <c r="K15" s="48"/>
    </row>
    <row r="16" spans="1:11" ht="14.25">
      <c r="A16" s="39" t="s">
        <v>260</v>
      </c>
      <c r="B16" s="39"/>
      <c r="C16" s="39"/>
      <c r="D16" s="39"/>
      <c r="E16" s="48">
        <f>SUM(E10:E14)</f>
        <v>-1167</v>
      </c>
      <c r="F16" s="48"/>
      <c r="G16" s="48">
        <f>SUM(G10:G14)</f>
        <v>-1193</v>
      </c>
      <c r="H16" s="48"/>
      <c r="I16" s="48">
        <f>SUM(I10:I14)</f>
        <v>-958</v>
      </c>
      <c r="J16" s="48"/>
      <c r="K16" s="48">
        <f>SUM(K10:K14)</f>
        <v>-4606</v>
      </c>
    </row>
    <row r="17" spans="1:11" ht="14.25">
      <c r="A17" s="39"/>
      <c r="B17" s="39"/>
      <c r="C17" s="39"/>
      <c r="D17" s="39"/>
      <c r="E17" s="48"/>
      <c r="F17" s="48"/>
      <c r="G17" s="48"/>
      <c r="H17" s="48"/>
      <c r="I17" s="48"/>
      <c r="J17" s="48"/>
      <c r="K17" s="48"/>
    </row>
    <row r="18" spans="1:11" ht="14.25">
      <c r="A18" s="39" t="s">
        <v>24</v>
      </c>
      <c r="B18" s="39"/>
      <c r="C18" s="39"/>
      <c r="D18" s="39"/>
      <c r="E18" s="48">
        <f>+I18+557</f>
        <v>-174</v>
      </c>
      <c r="F18" s="48"/>
      <c r="G18" s="48">
        <f>+K18+620</f>
        <v>-198</v>
      </c>
      <c r="H18" s="48"/>
      <c r="I18" s="53">
        <v>-731</v>
      </c>
      <c r="J18" s="48"/>
      <c r="K18" s="53">
        <v>-818</v>
      </c>
    </row>
    <row r="19" spans="1:11" ht="14.25">
      <c r="A19" s="39"/>
      <c r="B19" s="39"/>
      <c r="C19" s="39"/>
      <c r="D19" s="39"/>
      <c r="E19" s="48"/>
      <c r="F19" s="48"/>
      <c r="G19" s="48"/>
      <c r="H19" s="48"/>
      <c r="I19" s="48"/>
      <c r="J19" s="48"/>
      <c r="K19" s="48"/>
    </row>
    <row r="20" spans="1:11" ht="14.25">
      <c r="A20" s="39" t="s">
        <v>25</v>
      </c>
      <c r="B20" s="39"/>
      <c r="C20" s="39"/>
      <c r="D20" s="39"/>
      <c r="E20" s="50">
        <f>+I20-0</f>
        <v>0</v>
      </c>
      <c r="F20" s="51"/>
      <c r="G20" s="50">
        <f>+K20-0</f>
        <v>0</v>
      </c>
      <c r="H20" s="51"/>
      <c r="I20" s="49">
        <v>0</v>
      </c>
      <c r="J20" s="51"/>
      <c r="K20" s="49">
        <v>0</v>
      </c>
    </row>
    <row r="21" spans="1:11" ht="14.25">
      <c r="A21" s="39"/>
      <c r="B21" s="39"/>
      <c r="C21" s="39"/>
      <c r="D21" s="39"/>
      <c r="E21" s="51"/>
      <c r="F21" s="51"/>
      <c r="G21" s="51"/>
      <c r="H21" s="51"/>
      <c r="I21" s="51"/>
      <c r="J21" s="51"/>
      <c r="K21" s="51"/>
    </row>
    <row r="22" spans="1:11" ht="14.25">
      <c r="A22" s="39" t="s">
        <v>261</v>
      </c>
      <c r="B22" s="39"/>
      <c r="C22" s="39"/>
      <c r="D22" s="39"/>
      <c r="E22" s="48">
        <f>SUM(E16:E20)</f>
        <v>-1341</v>
      </c>
      <c r="F22" s="48"/>
      <c r="G22" s="48">
        <f>SUM(G16:G20)</f>
        <v>-1391</v>
      </c>
      <c r="H22" s="48"/>
      <c r="I22" s="48">
        <f>SUM(I16:I20)</f>
        <v>-1689</v>
      </c>
      <c r="J22" s="48"/>
      <c r="K22" s="48">
        <f>SUM(K16:K20)</f>
        <v>-5424</v>
      </c>
    </row>
    <row r="23" spans="1:11" ht="14.25">
      <c r="A23" s="39" t="s">
        <v>262</v>
      </c>
      <c r="B23" s="39"/>
      <c r="C23" s="39"/>
      <c r="D23" s="39"/>
      <c r="E23" s="51"/>
      <c r="F23" s="51"/>
      <c r="G23" s="51"/>
      <c r="H23" s="51"/>
      <c r="I23" s="51"/>
      <c r="J23" s="51"/>
      <c r="K23" s="51"/>
    </row>
    <row r="24" spans="1:11" ht="14.25">
      <c r="A24" s="39"/>
      <c r="B24" s="39"/>
      <c r="C24" s="39"/>
      <c r="D24" s="39"/>
      <c r="E24" s="51"/>
      <c r="F24" s="51"/>
      <c r="G24" s="51"/>
      <c r="H24" s="51"/>
      <c r="I24" s="51"/>
      <c r="J24" s="51"/>
      <c r="K24" s="51"/>
    </row>
    <row r="25" spans="1:11" ht="14.25">
      <c r="A25" s="39" t="s">
        <v>26</v>
      </c>
      <c r="B25" s="39"/>
      <c r="C25" s="39"/>
      <c r="D25" s="39"/>
      <c r="E25" s="50">
        <f>+I25-0</f>
        <v>0</v>
      </c>
      <c r="F25" s="51"/>
      <c r="G25" s="49">
        <f>+K25+2</f>
        <v>0</v>
      </c>
      <c r="H25" s="51"/>
      <c r="I25" s="49">
        <v>0</v>
      </c>
      <c r="J25" s="51"/>
      <c r="K25" s="49">
        <v>-2</v>
      </c>
    </row>
    <row r="26" spans="1:11" ht="14.25">
      <c r="A26" s="39"/>
      <c r="B26" s="39"/>
      <c r="C26" s="39"/>
      <c r="D26" s="39"/>
      <c r="E26" s="51"/>
      <c r="F26" s="51"/>
      <c r="G26" s="51"/>
      <c r="H26" s="51"/>
      <c r="I26" s="51"/>
      <c r="J26" s="51"/>
      <c r="K26" s="51"/>
    </row>
    <row r="27" spans="1:11" ht="14.25">
      <c r="A27" s="39" t="s">
        <v>261</v>
      </c>
      <c r="B27" s="39"/>
      <c r="C27" s="39"/>
      <c r="D27" s="39"/>
      <c r="E27" s="48">
        <f>+E22+E25</f>
        <v>-1341</v>
      </c>
      <c r="F27" s="48"/>
      <c r="G27" s="48">
        <f>+G22+G25</f>
        <v>-1391</v>
      </c>
      <c r="H27" s="48"/>
      <c r="I27" s="48">
        <f>+I22+I25</f>
        <v>-1689</v>
      </c>
      <c r="J27" s="48"/>
      <c r="K27" s="48">
        <f>+K22+K25</f>
        <v>-5426</v>
      </c>
    </row>
    <row r="28" spans="1:11" ht="14.25">
      <c r="A28" s="39" t="s">
        <v>263</v>
      </c>
      <c r="B28" s="39"/>
      <c r="C28" s="39"/>
      <c r="D28" s="39"/>
      <c r="E28" s="51"/>
      <c r="F28" s="51"/>
      <c r="G28" s="51"/>
      <c r="H28" s="51"/>
      <c r="I28" s="51"/>
      <c r="J28" s="51"/>
      <c r="K28" s="51"/>
    </row>
    <row r="29" spans="1:11" ht="14.25">
      <c r="A29" s="39"/>
      <c r="B29" s="39"/>
      <c r="C29" s="39"/>
      <c r="D29" s="39"/>
      <c r="E29" s="51"/>
      <c r="F29" s="51"/>
      <c r="G29" s="51"/>
      <c r="H29" s="51"/>
      <c r="I29" s="51"/>
      <c r="J29" s="51"/>
      <c r="K29" s="51"/>
    </row>
    <row r="30" spans="1:11" ht="14.25">
      <c r="A30" s="39" t="s">
        <v>27</v>
      </c>
      <c r="B30" s="39"/>
      <c r="C30" s="39"/>
      <c r="D30" s="39"/>
      <c r="E30" s="49">
        <f>+I30-0</f>
        <v>0</v>
      </c>
      <c r="F30" s="51"/>
      <c r="G30" s="50">
        <f>+K30-0</f>
        <v>0</v>
      </c>
      <c r="H30" s="51"/>
      <c r="I30" s="49">
        <v>0</v>
      </c>
      <c r="J30" s="51"/>
      <c r="K30" s="49">
        <v>0</v>
      </c>
    </row>
    <row r="31" spans="1:11" ht="14.25">
      <c r="A31" s="39"/>
      <c r="B31" s="39"/>
      <c r="C31" s="39"/>
      <c r="D31" s="39"/>
      <c r="E31" s="51"/>
      <c r="F31" s="51"/>
      <c r="G31" s="51"/>
      <c r="H31" s="51"/>
      <c r="I31" s="51"/>
      <c r="J31" s="51"/>
      <c r="K31" s="51"/>
    </row>
    <row r="32" spans="1:11" ht="15" thickBot="1">
      <c r="A32" s="39" t="s">
        <v>264</v>
      </c>
      <c r="B32" s="39"/>
      <c r="C32" s="39"/>
      <c r="D32" s="39"/>
      <c r="E32" s="52">
        <f>+E30+E27</f>
        <v>-1341</v>
      </c>
      <c r="F32" s="53"/>
      <c r="G32" s="52">
        <f>+G30+G27</f>
        <v>-1391</v>
      </c>
      <c r="H32" s="53"/>
      <c r="I32" s="52">
        <f>+I30+I27</f>
        <v>-1689</v>
      </c>
      <c r="J32" s="53"/>
      <c r="K32" s="52">
        <f>+K30+K27</f>
        <v>-5426</v>
      </c>
    </row>
    <row r="33" spans="1:11" ht="15" thickTop="1">
      <c r="A33" s="39"/>
      <c r="B33" s="39"/>
      <c r="C33" s="39"/>
      <c r="D33" s="39"/>
      <c r="E33" s="51"/>
      <c r="F33" s="54"/>
      <c r="G33" s="51"/>
      <c r="H33" s="54"/>
      <c r="I33" s="51"/>
      <c r="J33" s="54"/>
      <c r="K33" s="51"/>
    </row>
    <row r="34" spans="1:11" ht="14.25">
      <c r="A34" s="39"/>
      <c r="B34" s="39"/>
      <c r="C34" s="39"/>
      <c r="D34" s="39"/>
      <c r="E34" s="51"/>
      <c r="F34" s="51"/>
      <c r="G34" s="51"/>
      <c r="H34" s="51"/>
      <c r="I34" s="51"/>
      <c r="J34" s="51"/>
      <c r="K34" s="51"/>
    </row>
    <row r="35" spans="1:11" ht="14.25">
      <c r="A35" s="39" t="s">
        <v>265</v>
      </c>
      <c r="B35" s="39"/>
      <c r="C35" s="39"/>
      <c r="D35" s="39"/>
      <c r="E35" s="51" t="s">
        <v>15</v>
      </c>
      <c r="F35" s="51"/>
      <c r="G35" s="51"/>
      <c r="H35" s="51"/>
      <c r="I35" s="51" t="s">
        <v>15</v>
      </c>
      <c r="J35" s="51"/>
      <c r="K35" s="51"/>
    </row>
    <row r="36" spans="1:11" ht="14.25">
      <c r="A36" s="39" t="s">
        <v>28</v>
      </c>
      <c r="B36" s="39"/>
      <c r="C36" s="39"/>
      <c r="D36" s="39"/>
      <c r="E36" s="64">
        <f>+notes!F167</f>
        <v>-4.744551372771016</v>
      </c>
      <c r="F36" s="48"/>
      <c r="G36" s="64">
        <f>+notes!H167</f>
        <v>-5.1224452218744245</v>
      </c>
      <c r="H36" s="48"/>
      <c r="I36" s="64">
        <f>+notes!J167</f>
        <v>-6.153453803555815</v>
      </c>
      <c r="J36" s="48"/>
      <c r="K36" s="64">
        <f>+notes!L167</f>
        <v>-19.98158718468054</v>
      </c>
    </row>
    <row r="37" spans="1:11" ht="14.25">
      <c r="A37" s="39" t="s">
        <v>29</v>
      </c>
      <c r="B37" s="39"/>
      <c r="C37" s="39"/>
      <c r="D37" s="39"/>
      <c r="E37" s="73" t="s">
        <v>165</v>
      </c>
      <c r="F37" s="41"/>
      <c r="G37" s="73" t="s">
        <v>165</v>
      </c>
      <c r="H37" s="41"/>
      <c r="I37" s="73" t="s">
        <v>165</v>
      </c>
      <c r="J37" s="41"/>
      <c r="K37" s="73" t="s">
        <v>165</v>
      </c>
    </row>
    <row r="38" spans="1:11" ht="14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 ht="14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 ht="14.25">
      <c r="A40" s="39" t="s">
        <v>151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2" spans="1:4" ht="12.75">
      <c r="A42" s="10" t="s">
        <v>126</v>
      </c>
      <c r="B42" s="10"/>
      <c r="C42" s="10"/>
      <c r="D42" s="10"/>
    </row>
    <row r="43" spans="1:4" ht="12.75">
      <c r="A43" s="10" t="s">
        <v>189</v>
      </c>
      <c r="B43" s="10"/>
      <c r="C43" s="10"/>
      <c r="D43" s="10"/>
    </row>
    <row r="48" ht="14.25">
      <c r="L48" s="4" t="s">
        <v>15</v>
      </c>
    </row>
  </sheetData>
  <printOptions/>
  <pageMargins left="0.75" right="0.4" top="1" bottom="1" header="0.5" footer="0.5"/>
  <pageSetup fitToHeight="1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22" sqref="A22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65"/>
    </row>
    <row r="2" spans="1:4" ht="15">
      <c r="A2" s="11" t="s">
        <v>229</v>
      </c>
      <c r="B2" s="4"/>
      <c r="C2" s="4"/>
      <c r="D2" s="4"/>
    </row>
    <row r="3" spans="1:4" ht="15.75">
      <c r="A3" s="3" t="s">
        <v>110</v>
      </c>
      <c r="B3" s="3"/>
      <c r="C3" s="3"/>
      <c r="D3" s="3"/>
    </row>
    <row r="6" spans="5:13" ht="15">
      <c r="E6" s="89" t="s">
        <v>33</v>
      </c>
      <c r="F6" s="89"/>
      <c r="G6" s="89"/>
      <c r="H6" s="89"/>
      <c r="I6" s="89"/>
      <c r="J6" s="11"/>
      <c r="K6" s="66" t="s">
        <v>34</v>
      </c>
      <c r="L6" s="67"/>
      <c r="M6" s="67"/>
    </row>
    <row r="8" spans="5:13" ht="12.75">
      <c r="E8" s="6"/>
      <c r="F8" s="6"/>
      <c r="G8" s="6"/>
      <c r="H8" s="6"/>
      <c r="I8" s="6" t="s">
        <v>35</v>
      </c>
      <c r="J8" s="6"/>
      <c r="K8" s="6" t="s">
        <v>15</v>
      </c>
      <c r="L8" s="6"/>
      <c r="M8" s="6"/>
    </row>
    <row r="9" spans="5:13" ht="12.75">
      <c r="E9" s="6" t="s">
        <v>30</v>
      </c>
      <c r="F9" s="6"/>
      <c r="G9" s="6" t="s">
        <v>30</v>
      </c>
      <c r="H9" s="6"/>
      <c r="I9" s="6" t="s">
        <v>36</v>
      </c>
      <c r="J9" s="6"/>
      <c r="K9" s="6" t="s">
        <v>37</v>
      </c>
      <c r="L9" s="6"/>
      <c r="M9" s="6"/>
    </row>
    <row r="10" spans="5:13" ht="12.75">
      <c r="E10" s="6" t="s">
        <v>31</v>
      </c>
      <c r="F10" s="6"/>
      <c r="G10" s="6" t="s">
        <v>32</v>
      </c>
      <c r="H10" s="6"/>
      <c r="I10" s="6" t="s">
        <v>152</v>
      </c>
      <c r="J10" s="6"/>
      <c r="K10" s="6" t="s">
        <v>38</v>
      </c>
      <c r="L10" s="6"/>
      <c r="M10" s="6" t="s">
        <v>39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1" t="s">
        <v>230</v>
      </c>
      <c r="B13" s="11"/>
      <c r="C13" s="11"/>
      <c r="D13" s="11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14" t="s">
        <v>231</v>
      </c>
      <c r="B14" s="14"/>
      <c r="C14" s="14"/>
      <c r="D14" s="14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4.25">
      <c r="A15" s="4"/>
      <c r="B15" s="4"/>
      <c r="C15" s="4"/>
      <c r="D15" s="4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>
      <c r="A16" s="4" t="s">
        <v>190</v>
      </c>
      <c r="B16" s="4"/>
      <c r="C16" s="4"/>
      <c r="D16" s="4"/>
      <c r="E16" s="37">
        <v>27155</v>
      </c>
      <c r="F16" s="37"/>
      <c r="G16" s="37">
        <v>8207</v>
      </c>
      <c r="H16" s="26"/>
      <c r="I16" s="26">
        <v>0</v>
      </c>
      <c r="J16" s="26"/>
      <c r="K16" s="37">
        <v>-27703</v>
      </c>
      <c r="L16" s="37"/>
      <c r="M16" s="37">
        <f>SUM(E16:K16)</f>
        <v>7659</v>
      </c>
    </row>
    <row r="17" spans="1:13" ht="14.25">
      <c r="A17" s="4"/>
      <c r="B17" s="4"/>
      <c r="C17" s="4"/>
      <c r="D17" s="4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>
      <c r="A18" s="4" t="s">
        <v>238</v>
      </c>
      <c r="B18" s="4"/>
      <c r="C18" s="4"/>
      <c r="D18" s="4"/>
      <c r="E18" s="26">
        <v>1414</v>
      </c>
      <c r="F18" s="26"/>
      <c r="G18" s="26">
        <v>0</v>
      </c>
      <c r="H18" s="26"/>
      <c r="I18" s="26">
        <v>0</v>
      </c>
      <c r="J18" s="26"/>
      <c r="K18" s="26">
        <v>0</v>
      </c>
      <c r="L18" s="26"/>
      <c r="M18" s="37">
        <f>SUM(E18:K18)</f>
        <v>1414</v>
      </c>
    </row>
    <row r="19" spans="1:13" ht="14.25">
      <c r="A19" s="4"/>
      <c r="B19" s="4"/>
      <c r="C19" s="4"/>
      <c r="D19" s="4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>
      <c r="A20" s="4" t="s">
        <v>273</v>
      </c>
      <c r="B20" s="4"/>
      <c r="C20" s="4"/>
      <c r="D20" s="4"/>
      <c r="E20" s="26">
        <v>0</v>
      </c>
      <c r="F20" s="26"/>
      <c r="G20" s="26">
        <v>0</v>
      </c>
      <c r="H20" s="26"/>
      <c r="I20" s="26">
        <f>+'BS'!D39</f>
        <v>5500</v>
      </c>
      <c r="J20" s="26"/>
      <c r="K20" s="26">
        <v>0</v>
      </c>
      <c r="L20" s="26"/>
      <c r="M20" s="37">
        <f>SUM(E20:K20)</f>
        <v>5500</v>
      </c>
    </row>
    <row r="21" spans="1:13" ht="14.25">
      <c r="A21" s="4" t="s">
        <v>274</v>
      </c>
      <c r="B21" s="4"/>
      <c r="C21" s="4"/>
      <c r="D21" s="4"/>
      <c r="E21" s="26"/>
      <c r="F21" s="26"/>
      <c r="G21" s="26"/>
      <c r="H21" s="26"/>
      <c r="I21" s="26"/>
      <c r="J21" s="26"/>
      <c r="K21" s="26"/>
      <c r="L21" s="26"/>
      <c r="M21" s="37"/>
    </row>
    <row r="22" spans="1:13" ht="14.25">
      <c r="A22" s="4"/>
      <c r="B22" s="4"/>
      <c r="C22" s="4"/>
      <c r="D22" s="4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>
      <c r="A23" s="4" t="s">
        <v>40</v>
      </c>
      <c r="B23" s="4"/>
      <c r="C23" s="4"/>
      <c r="D23" s="4"/>
      <c r="E23" s="26">
        <v>0</v>
      </c>
      <c r="F23" s="26"/>
      <c r="G23" s="26">
        <v>0</v>
      </c>
      <c r="H23" s="26"/>
      <c r="I23" s="26">
        <v>0</v>
      </c>
      <c r="J23" s="26"/>
      <c r="K23" s="37">
        <f>+'P&amp;L'!I32</f>
        <v>-1689</v>
      </c>
      <c r="L23" s="26"/>
      <c r="M23" s="37">
        <f>SUM(E23:K23)</f>
        <v>-1689</v>
      </c>
    </row>
    <row r="24" spans="1:13" ht="14.25">
      <c r="A24" s="4"/>
      <c r="B24" s="4"/>
      <c r="C24" s="4"/>
      <c r="D24" s="4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4" t="s">
        <v>232</v>
      </c>
      <c r="B25" s="4"/>
      <c r="C25" s="4"/>
      <c r="D25" s="4"/>
      <c r="E25" s="55">
        <f>SUM(E16:E24)</f>
        <v>28569</v>
      </c>
      <c r="F25" s="37"/>
      <c r="G25" s="55">
        <f>SUM(G16:G24)</f>
        <v>8207</v>
      </c>
      <c r="H25" s="26"/>
      <c r="I25" s="55">
        <f>SUM(I16:I24)</f>
        <v>5500</v>
      </c>
      <c r="J25" s="26"/>
      <c r="K25" s="55">
        <f>SUM(K16:K24)</f>
        <v>-29392</v>
      </c>
      <c r="L25" s="37"/>
      <c r="M25" s="55">
        <f>SUM(M16:M24)</f>
        <v>12884</v>
      </c>
    </row>
    <row r="26" spans="1:13" ht="14.25">
      <c r="A26" s="4"/>
      <c r="B26" s="4"/>
      <c r="C26" s="4"/>
      <c r="D26" s="4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4.25">
      <c r="A27" s="4"/>
      <c r="B27" s="4"/>
      <c r="C27" s="4"/>
      <c r="D27" s="4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">
      <c r="A28" s="11" t="s">
        <v>233</v>
      </c>
      <c r="B28" s="11"/>
      <c r="C28" s="11"/>
      <c r="D28" s="11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">
      <c r="A29" s="14" t="s">
        <v>234</v>
      </c>
      <c r="B29" s="14"/>
      <c r="C29" s="14"/>
      <c r="D29" s="14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>
      <c r="A30" s="4"/>
      <c r="B30" s="4"/>
      <c r="C30" s="4"/>
      <c r="D30" s="4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4.25">
      <c r="A31" s="4" t="s">
        <v>170</v>
      </c>
      <c r="B31" s="4"/>
      <c r="C31" s="4"/>
      <c r="D31" s="4"/>
      <c r="E31" s="37">
        <v>27155</v>
      </c>
      <c r="F31" s="37"/>
      <c r="G31" s="37">
        <v>8207</v>
      </c>
      <c r="H31" s="26"/>
      <c r="I31" s="26">
        <v>0</v>
      </c>
      <c r="J31" s="26"/>
      <c r="K31" s="37">
        <v>-22277</v>
      </c>
      <c r="L31" s="37"/>
      <c r="M31" s="37">
        <f>SUM(E31:K31)</f>
        <v>13085</v>
      </c>
    </row>
    <row r="32" spans="1:13" ht="14.25">
      <c r="A32" s="4"/>
      <c r="B32" s="4"/>
      <c r="C32" s="4"/>
      <c r="D32" s="4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4.25">
      <c r="A33" s="4" t="s">
        <v>40</v>
      </c>
      <c r="B33" s="4"/>
      <c r="C33" s="4"/>
      <c r="D33" s="4"/>
      <c r="E33" s="26">
        <v>0</v>
      </c>
      <c r="F33" s="26"/>
      <c r="G33" s="26">
        <v>0</v>
      </c>
      <c r="H33" s="26"/>
      <c r="I33" s="26">
        <v>0</v>
      </c>
      <c r="J33" s="26"/>
      <c r="K33" s="37">
        <f>+'P&amp;L'!K32</f>
        <v>-5426</v>
      </c>
      <c r="L33" s="26"/>
      <c r="M33" s="37">
        <f>SUM(E33:K33)</f>
        <v>-5426</v>
      </c>
    </row>
    <row r="34" spans="1:13" ht="14.25">
      <c r="A34" s="4"/>
      <c r="B34" s="4"/>
      <c r="C34" s="4"/>
      <c r="D34" s="4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4.25">
      <c r="A35" s="4" t="s">
        <v>235</v>
      </c>
      <c r="B35" s="4"/>
      <c r="C35" s="4"/>
      <c r="D35" s="4"/>
      <c r="E35" s="55">
        <f>SUM(E31:E34)</f>
        <v>27155</v>
      </c>
      <c r="F35" s="37"/>
      <c r="G35" s="55">
        <f>SUM(G31:G34)</f>
        <v>8207</v>
      </c>
      <c r="H35" s="26"/>
      <c r="I35" s="55">
        <f>SUM(I31:I34)</f>
        <v>0</v>
      </c>
      <c r="J35" s="26"/>
      <c r="K35" s="55">
        <f>SUM(K31:K34)</f>
        <v>-27703</v>
      </c>
      <c r="L35" s="37"/>
      <c r="M35" s="55">
        <f>SUM(M31:M34)</f>
        <v>7659</v>
      </c>
    </row>
    <row r="36" spans="1:13" ht="14.25">
      <c r="A36" s="4"/>
      <c r="B36" s="4"/>
      <c r="C36" s="4"/>
      <c r="D36" s="4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4.25">
      <c r="A37" s="4"/>
      <c r="B37" s="4"/>
      <c r="C37" s="4"/>
      <c r="D37" s="4"/>
      <c r="E37" s="26"/>
      <c r="F37" s="26"/>
      <c r="G37" s="26"/>
      <c r="H37" s="26"/>
      <c r="I37" s="26"/>
      <c r="J37" s="26"/>
      <c r="K37" s="26"/>
      <c r="L37" s="26"/>
      <c r="M37" s="26"/>
    </row>
    <row r="38" spans="1:4" ht="14.25">
      <c r="A38" s="15" t="s">
        <v>200</v>
      </c>
      <c r="B38" s="15"/>
      <c r="C38" s="15"/>
      <c r="D38" s="15"/>
    </row>
    <row r="39" spans="1:4" ht="14.25">
      <c r="A39" s="15" t="s">
        <v>201</v>
      </c>
      <c r="B39" s="15"/>
      <c r="C39" s="15"/>
      <c r="D39" s="15"/>
    </row>
  </sheetData>
  <mergeCells count="1">
    <mergeCell ref="E6:I6"/>
  </mergeCells>
  <printOptions/>
  <pageMargins left="0.75" right="0.75" top="0.96" bottom="0.72" header="0.5" footer="0.5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H1" sqref="H1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65"/>
    </row>
    <row r="2" spans="1:3" ht="14.25">
      <c r="A2" s="4" t="s">
        <v>1</v>
      </c>
      <c r="B2" s="4"/>
      <c r="C2" s="4"/>
    </row>
    <row r="3" spans="1:3" ht="15">
      <c r="A3" s="11" t="s">
        <v>229</v>
      </c>
      <c r="B3" s="4"/>
      <c r="C3" s="4"/>
    </row>
    <row r="4" spans="1:3" ht="15.75">
      <c r="A4" s="3" t="s">
        <v>111</v>
      </c>
      <c r="B4" s="2"/>
      <c r="C4" s="2"/>
    </row>
    <row r="5" spans="1:3" ht="15.75">
      <c r="A5" s="2" t="s">
        <v>15</v>
      </c>
      <c r="B5" s="2"/>
      <c r="C5" s="2"/>
    </row>
    <row r="6" spans="8:10" ht="15">
      <c r="H6" s="12" t="s">
        <v>233</v>
      </c>
      <c r="J6" s="12" t="s">
        <v>233</v>
      </c>
    </row>
    <row r="7" spans="1:10" ht="15">
      <c r="A7" s="4"/>
      <c r="B7" s="4"/>
      <c r="C7" s="4"/>
      <c r="D7" s="4"/>
      <c r="H7" s="17" t="s">
        <v>112</v>
      </c>
      <c r="J7" s="17" t="s">
        <v>112</v>
      </c>
    </row>
    <row r="8" spans="1:10" ht="15">
      <c r="A8" s="4"/>
      <c r="B8" s="4"/>
      <c r="C8" s="4"/>
      <c r="D8" s="4"/>
      <c r="H8" s="23" t="s">
        <v>227</v>
      </c>
      <c r="J8" s="23" t="s">
        <v>187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135</v>
      </c>
      <c r="G10" s="25"/>
    </row>
    <row r="11" spans="1:10" ht="12.75">
      <c r="A11" s="13" t="s">
        <v>41</v>
      </c>
      <c r="H11" s="57">
        <f>+'P&amp;L'!I22</f>
        <v>-1689</v>
      </c>
      <c r="J11" s="57">
        <f>+'P&amp;L'!K22</f>
        <v>-5424</v>
      </c>
    </row>
    <row r="12" spans="1:10" ht="12.75">
      <c r="A12" t="s">
        <v>136</v>
      </c>
      <c r="H12" s="57"/>
      <c r="J12" s="57"/>
    </row>
    <row r="13" spans="2:10" ht="12.75">
      <c r="B13" t="s">
        <v>137</v>
      </c>
      <c r="H13" s="57">
        <v>30</v>
      </c>
      <c r="J13" s="57">
        <v>7</v>
      </c>
    </row>
    <row r="14" spans="2:10" ht="12.75">
      <c r="B14" t="s">
        <v>138</v>
      </c>
      <c r="H14" s="57">
        <v>1912</v>
      </c>
      <c r="J14" s="57">
        <v>1791</v>
      </c>
    </row>
    <row r="15" spans="2:10" ht="12.75">
      <c r="B15" t="s">
        <v>125</v>
      </c>
      <c r="H15" s="57">
        <v>60</v>
      </c>
      <c r="J15" s="57">
        <v>60</v>
      </c>
    </row>
    <row r="16" spans="2:10" ht="12.75">
      <c r="B16" t="s">
        <v>203</v>
      </c>
      <c r="H16" s="57">
        <v>-1211</v>
      </c>
      <c r="J16" s="57">
        <v>-42</v>
      </c>
    </row>
    <row r="17" spans="2:10" ht="12.75">
      <c r="B17" t="s">
        <v>139</v>
      </c>
      <c r="H17" s="57">
        <v>724</v>
      </c>
      <c r="J17" s="57">
        <v>806</v>
      </c>
    </row>
    <row r="18" spans="2:10" ht="12.75">
      <c r="B18" t="s">
        <v>153</v>
      </c>
      <c r="H18" s="58">
        <v>-6</v>
      </c>
      <c r="J18" s="58">
        <v>-7</v>
      </c>
    </row>
    <row r="19" spans="1:10" ht="12.75">
      <c r="A19" s="13" t="s">
        <v>259</v>
      </c>
      <c r="H19" s="57">
        <f>SUM(H11:H18)</f>
        <v>-180</v>
      </c>
      <c r="J19" s="57">
        <f>SUM(J11:J18)</f>
        <v>-2809</v>
      </c>
    </row>
    <row r="20" spans="1:10" ht="12.75">
      <c r="A20" s="16" t="s">
        <v>186</v>
      </c>
      <c r="H20" s="57">
        <v>729</v>
      </c>
      <c r="J20" s="57">
        <v>1886</v>
      </c>
    </row>
    <row r="21" spans="1:10" ht="12.75">
      <c r="A21" t="s">
        <v>148</v>
      </c>
      <c r="H21" s="57">
        <v>442</v>
      </c>
      <c r="J21" s="57">
        <v>2802</v>
      </c>
    </row>
    <row r="22" spans="1:10" ht="12.75">
      <c r="A22" t="s">
        <v>219</v>
      </c>
      <c r="H22" s="57">
        <v>404</v>
      </c>
      <c r="J22" s="57">
        <v>-146</v>
      </c>
    </row>
    <row r="23" spans="1:10" ht="12.75">
      <c r="A23" t="s">
        <v>209</v>
      </c>
      <c r="H23" s="57">
        <v>-2548</v>
      </c>
      <c r="J23" s="57">
        <v>764</v>
      </c>
    </row>
    <row r="24" spans="1:10" ht="12.75">
      <c r="A24" t="s">
        <v>223</v>
      </c>
      <c r="H24" s="57">
        <v>382</v>
      </c>
      <c r="J24" s="57">
        <v>-214</v>
      </c>
    </row>
    <row r="25" spans="1:10" ht="12.75">
      <c r="A25" t="s">
        <v>181</v>
      </c>
      <c r="H25" s="58">
        <v>34</v>
      </c>
      <c r="J25" s="58">
        <v>97</v>
      </c>
    </row>
    <row r="26" spans="1:10" ht="12.75">
      <c r="A26" s="13" t="s">
        <v>258</v>
      </c>
      <c r="H26" s="57">
        <f>SUM(H19:H25)</f>
        <v>-737</v>
      </c>
      <c r="J26" s="57">
        <f>SUM(J19:J25)</f>
        <v>2380</v>
      </c>
    </row>
    <row r="27" spans="1:10" ht="12.75">
      <c r="A27" t="s">
        <v>236</v>
      </c>
      <c r="H27" s="58">
        <v>0</v>
      </c>
      <c r="I27" s="75"/>
      <c r="J27" s="58">
        <v>-156</v>
      </c>
    </row>
    <row r="28" spans="1:10" ht="12.75">
      <c r="A28" s="13" t="s">
        <v>257</v>
      </c>
      <c r="H28" s="57">
        <f>SUM(H26:H27)</f>
        <v>-737</v>
      </c>
      <c r="J28" s="57">
        <f>SUM(J26:J27)</f>
        <v>2224</v>
      </c>
    </row>
    <row r="29" spans="8:10" ht="12.75">
      <c r="H29" s="57"/>
      <c r="J29" s="57"/>
    </row>
    <row r="30" spans="1:10" ht="12.75">
      <c r="A30" s="13" t="s">
        <v>140</v>
      </c>
      <c r="H30" s="57"/>
      <c r="J30" s="57"/>
    </row>
    <row r="31" spans="1:10" ht="12.75">
      <c r="A31" t="s">
        <v>220</v>
      </c>
      <c r="H31" s="59">
        <v>1414</v>
      </c>
      <c r="J31" s="59">
        <v>0</v>
      </c>
    </row>
    <row r="32" spans="1:10" ht="12.75">
      <c r="A32" t="s">
        <v>141</v>
      </c>
      <c r="H32" s="60">
        <v>-25</v>
      </c>
      <c r="J32" s="60">
        <v>-406</v>
      </c>
    </row>
    <row r="33" spans="1:10" ht="12.75">
      <c r="A33" s="16" t="s">
        <v>204</v>
      </c>
      <c r="H33" s="60">
        <v>1418</v>
      </c>
      <c r="J33" s="60">
        <v>220</v>
      </c>
    </row>
    <row r="34" spans="1:10" ht="12.75">
      <c r="A34" t="s">
        <v>42</v>
      </c>
      <c r="H34" s="61">
        <v>6</v>
      </c>
      <c r="J34" s="61">
        <v>7</v>
      </c>
    </row>
    <row r="35" spans="1:10" ht="12.75">
      <c r="A35" s="13" t="s">
        <v>225</v>
      </c>
      <c r="H35" s="57">
        <f>SUM(H31:H34)</f>
        <v>2813</v>
      </c>
      <c r="J35" s="57">
        <f>SUM(J31:J34)</f>
        <v>-179</v>
      </c>
    </row>
    <row r="36" spans="8:10" ht="12.75">
      <c r="H36" s="57"/>
      <c r="J36" s="57"/>
    </row>
    <row r="37" spans="1:10" ht="12.75">
      <c r="A37" s="13" t="s">
        <v>142</v>
      </c>
      <c r="H37" s="57"/>
      <c r="J37" s="57"/>
    </row>
    <row r="38" spans="1:10" ht="12.75">
      <c r="A38" t="s">
        <v>222</v>
      </c>
      <c r="H38" s="59">
        <v>0</v>
      </c>
      <c r="J38" s="59">
        <v>2041</v>
      </c>
    </row>
    <row r="39" spans="1:10" ht="12.75">
      <c r="A39" s="16" t="s">
        <v>221</v>
      </c>
      <c r="H39" s="60">
        <v>-6</v>
      </c>
      <c r="J39" s="60">
        <v>-5</v>
      </c>
    </row>
    <row r="40" spans="1:10" ht="12.75">
      <c r="A40" t="s">
        <v>208</v>
      </c>
      <c r="H40" s="60">
        <v>-501</v>
      </c>
      <c r="J40" s="60">
        <v>-511</v>
      </c>
    </row>
    <row r="41" spans="1:10" ht="12.75">
      <c r="A41" t="s">
        <v>143</v>
      </c>
      <c r="H41" s="60">
        <v>-120</v>
      </c>
      <c r="J41" s="60">
        <v>-1058</v>
      </c>
    </row>
    <row r="42" spans="1:10" ht="12.75">
      <c r="A42" t="s">
        <v>168</v>
      </c>
      <c r="H42" s="60">
        <v>-713</v>
      </c>
      <c r="J42" s="60">
        <v>-1898</v>
      </c>
    </row>
    <row r="43" spans="1:10" ht="12.75">
      <c r="A43" t="s">
        <v>144</v>
      </c>
      <c r="H43" s="60">
        <v>0</v>
      </c>
      <c r="J43" s="60">
        <v>-132</v>
      </c>
    </row>
    <row r="44" spans="1:10" ht="12.75">
      <c r="A44" t="s">
        <v>145</v>
      </c>
      <c r="H44" s="60">
        <v>-12</v>
      </c>
      <c r="J44" s="60">
        <v>-22</v>
      </c>
    </row>
    <row r="45" spans="1:10" ht="12.75">
      <c r="A45" t="s">
        <v>43</v>
      </c>
      <c r="H45" s="61">
        <v>-724</v>
      </c>
      <c r="J45" s="61">
        <v>-725</v>
      </c>
    </row>
    <row r="46" spans="1:10" ht="12.75">
      <c r="A46" s="13" t="s">
        <v>182</v>
      </c>
      <c r="H46" s="57">
        <f>SUM(H38:H45)</f>
        <v>-2076</v>
      </c>
      <c r="J46" s="57">
        <f>SUM(J38:J45)</f>
        <v>-2310</v>
      </c>
    </row>
    <row r="47" spans="8:10" ht="12.75">
      <c r="H47" s="58"/>
      <c r="J47" s="58"/>
    </row>
    <row r="48" spans="1:10" ht="12.75">
      <c r="A48" s="13" t="s">
        <v>256</v>
      </c>
      <c r="H48" s="57">
        <f>+H46+H35+H28</f>
        <v>0</v>
      </c>
      <c r="J48" s="57">
        <f>+J46+J35+J28</f>
        <v>-265</v>
      </c>
    </row>
    <row r="49" spans="1:10" ht="12.75">
      <c r="A49" s="13"/>
      <c r="H49" s="57"/>
      <c r="J49" s="57"/>
    </row>
    <row r="50" spans="1:10" ht="12.75">
      <c r="A50" s="13" t="s">
        <v>166</v>
      </c>
      <c r="H50" s="57">
        <v>53</v>
      </c>
      <c r="J50" s="57">
        <v>318</v>
      </c>
    </row>
    <row r="51" spans="1:10" ht="12.75">
      <c r="A51" s="13"/>
      <c r="H51" s="57"/>
      <c r="J51" s="57"/>
    </row>
    <row r="52" spans="1:10" ht="13.5" thickBot="1">
      <c r="A52" s="13" t="s">
        <v>255</v>
      </c>
      <c r="H52" s="62">
        <f>SUM(H48:H51)</f>
        <v>53</v>
      </c>
      <c r="J52" s="62">
        <f>SUM(J48:J51)</f>
        <v>53</v>
      </c>
    </row>
    <row r="53" spans="8:10" ht="13.5" thickTop="1">
      <c r="H53" s="57"/>
      <c r="J53" s="57"/>
    </row>
    <row r="54" spans="1:10" ht="12.75">
      <c r="A54" s="13" t="s">
        <v>146</v>
      </c>
      <c r="H54" s="57"/>
      <c r="J54" s="57"/>
    </row>
    <row r="55" spans="8:10" ht="12.75">
      <c r="H55" s="57"/>
      <c r="J55" s="57"/>
    </row>
    <row r="56" spans="2:10" ht="12.75">
      <c r="B56" t="s">
        <v>160</v>
      </c>
      <c r="H56" s="57">
        <f>+'BS'!D19</f>
        <v>174</v>
      </c>
      <c r="J56" s="57">
        <v>168</v>
      </c>
    </row>
    <row r="57" spans="2:10" ht="12.75">
      <c r="B57" t="s">
        <v>11</v>
      </c>
      <c r="H57" s="58">
        <f>+'BS'!D20</f>
        <v>33</v>
      </c>
      <c r="J57" s="58">
        <v>33</v>
      </c>
    </row>
    <row r="58" spans="8:10" ht="12.75">
      <c r="H58" s="74">
        <f>SUM(H56:H57)</f>
        <v>207</v>
      </c>
      <c r="I58" s="75"/>
      <c r="J58" s="74">
        <f>SUM(J56:J57)</f>
        <v>201</v>
      </c>
    </row>
    <row r="59" spans="2:10" ht="12.75">
      <c r="B59" t="s">
        <v>171</v>
      </c>
      <c r="H59" s="57">
        <v>-154</v>
      </c>
      <c r="J59" s="57">
        <v>-148</v>
      </c>
    </row>
    <row r="60" spans="5:10" ht="15" thickBot="1">
      <c r="E60" s="7"/>
      <c r="H60" s="62">
        <f>SUM(H58:H59)</f>
        <v>53</v>
      </c>
      <c r="J60" s="62">
        <f>SUM(J58:J59)</f>
        <v>53</v>
      </c>
    </row>
    <row r="61" spans="5:8" ht="15" thickTop="1">
      <c r="E61" s="7"/>
      <c r="H61" s="56"/>
    </row>
    <row r="62" spans="5:10" ht="12.75">
      <c r="E62" s="5"/>
      <c r="H62" s="57"/>
      <c r="J62" s="57"/>
    </row>
  </sheetData>
  <printOptions/>
  <pageMargins left="0.75" right="0.75" top="0.55" bottom="0.63" header="0.5" footer="0.5"/>
  <pageSetup fitToHeight="1" fitToWidth="1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0"/>
  <sheetViews>
    <sheetView workbookViewId="0" topLeftCell="A163">
      <selection activeCell="E90" sqref="E90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65"/>
    </row>
    <row r="3" spans="1:12" ht="15">
      <c r="A3" s="19" t="s">
        <v>266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44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83" t="s">
        <v>45</v>
      </c>
      <c r="B7" s="11" t="s">
        <v>46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11"/>
      <c r="B8" s="4" t="s">
        <v>174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1"/>
      <c r="B9" s="4" t="s">
        <v>194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11"/>
      <c r="B10" s="4" t="s">
        <v>195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1"/>
      <c r="B11" s="4" t="s">
        <v>196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11"/>
      <c r="B13" s="4" t="s">
        <v>183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11"/>
      <c r="B14" s="4" t="s">
        <v>184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11"/>
      <c r="B15" s="4" t="s">
        <v>197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11"/>
      <c r="B16" s="4" t="s">
        <v>198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11"/>
      <c r="B17" s="4" t="s">
        <v>199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83" t="s">
        <v>47</v>
      </c>
      <c r="B19" s="11" t="s">
        <v>48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11"/>
      <c r="B20" s="20" t="s">
        <v>129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11"/>
      <c r="B21" s="20" t="s">
        <v>49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11"/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83" t="s">
        <v>50</v>
      </c>
      <c r="B23" s="11" t="s">
        <v>51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11"/>
      <c r="B24" s="20" t="s">
        <v>52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11"/>
      <c r="B25" s="4" t="s">
        <v>114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1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83" t="s">
        <v>53</v>
      </c>
      <c r="B27" s="11" t="s">
        <v>149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83"/>
      <c r="B28" s="4" t="s">
        <v>172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11"/>
      <c r="B29" s="4" t="s">
        <v>173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83" t="s">
        <v>54</v>
      </c>
      <c r="B31" s="11" t="s">
        <v>55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11"/>
      <c r="B32" s="4" t="s">
        <v>175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11"/>
      <c r="B33" s="4" t="s">
        <v>176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11"/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84" t="s">
        <v>56</v>
      </c>
      <c r="B35" s="68" t="s">
        <v>57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11"/>
      <c r="B36" s="20" t="s">
        <v>247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11"/>
      <c r="B37" s="20" t="s">
        <v>248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11"/>
      <c r="B38" s="20" t="s">
        <v>249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11"/>
      <c r="B39" s="20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83" t="s">
        <v>58</v>
      </c>
      <c r="B40" s="11" t="s">
        <v>59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11"/>
      <c r="B41" s="20" t="s">
        <v>113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11"/>
      <c r="B42" s="4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83" t="s">
        <v>60</v>
      </c>
      <c r="B43" s="11" t="s">
        <v>61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>
      <c r="A44" s="11"/>
      <c r="B44" s="20" t="s">
        <v>157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11"/>
      <c r="B45" s="4" t="s">
        <v>177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11"/>
      <c r="B46" s="4" t="s">
        <v>267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11"/>
      <c r="B47" s="4" t="s">
        <v>191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1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83" t="s">
        <v>62</v>
      </c>
      <c r="B49" s="11" t="s">
        <v>63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11"/>
      <c r="B50" s="4" t="s">
        <v>130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11"/>
      <c r="B51" s="4" t="s">
        <v>253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11"/>
      <c r="B52" s="4" t="s">
        <v>277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11"/>
      <c r="B53" s="4" t="s">
        <v>278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11"/>
      <c r="B54" s="4" t="s">
        <v>279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11"/>
      <c r="B55" s="4" t="s">
        <v>280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1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83" t="s">
        <v>64</v>
      </c>
      <c r="B57" s="11" t="s">
        <v>65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11"/>
      <c r="B58" s="20" t="s">
        <v>131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11"/>
      <c r="B59" s="20" t="s">
        <v>178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11"/>
      <c r="B60" s="4" t="s">
        <v>179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1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83" t="s">
        <v>66</v>
      </c>
      <c r="B62" s="11" t="s">
        <v>67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11"/>
      <c r="B63" s="20" t="s">
        <v>155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11"/>
      <c r="B64" s="20" t="s">
        <v>156</v>
      </c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1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84" t="s">
        <v>68</v>
      </c>
      <c r="B66" s="76" t="s">
        <v>69</v>
      </c>
      <c r="C66" s="72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11"/>
      <c r="B67" s="20" t="s">
        <v>202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1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84" t="s">
        <v>70</v>
      </c>
      <c r="B69" s="76" t="s">
        <v>71</v>
      </c>
      <c r="C69" s="72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76"/>
      <c r="B70" s="72" t="s">
        <v>254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1:12" ht="15">
      <c r="A71" s="76"/>
      <c r="B71" s="77" t="s">
        <v>281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 ht="15">
      <c r="A72" s="76"/>
      <c r="B72" s="77" t="s">
        <v>282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</row>
    <row r="73" spans="1:12" ht="15">
      <c r="A73" s="76"/>
      <c r="B73" s="72" t="s">
        <v>283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5">
      <c r="A74" s="76"/>
      <c r="B74" s="4" t="s">
        <v>284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7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84" t="s">
        <v>72</v>
      </c>
      <c r="B76" s="76" t="s">
        <v>159</v>
      </c>
      <c r="C76" s="72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11"/>
      <c r="B77" s="4" t="s">
        <v>275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11"/>
      <c r="B78" s="77" t="s">
        <v>239</v>
      </c>
      <c r="C78" s="72"/>
      <c r="D78" s="72"/>
      <c r="E78" s="72"/>
      <c r="F78" s="4"/>
      <c r="G78" s="4"/>
      <c r="H78" s="4"/>
      <c r="I78" s="4"/>
      <c r="J78" s="4"/>
      <c r="K78" s="4"/>
      <c r="L78" s="4"/>
    </row>
    <row r="79" spans="1:12" ht="15">
      <c r="A79" s="11"/>
      <c r="B79" s="4" t="s">
        <v>240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1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83" t="s">
        <v>73</v>
      </c>
      <c r="B81" s="11" t="s">
        <v>74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11"/>
      <c r="B82" s="20" t="s">
        <v>285</v>
      </c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11"/>
      <c r="B83" s="20" t="s">
        <v>290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11"/>
      <c r="B84" s="20" t="s">
        <v>287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11"/>
      <c r="B85" s="20" t="s">
        <v>286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11"/>
      <c r="B86" s="20" t="s">
        <v>288</v>
      </c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11"/>
      <c r="B87" s="20" t="s">
        <v>289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11"/>
      <c r="B88" s="20" t="s">
        <v>291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11"/>
      <c r="B89" s="20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83" t="s">
        <v>75</v>
      </c>
      <c r="B90" s="11" t="s">
        <v>76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11"/>
      <c r="B91" s="20" t="s">
        <v>77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11"/>
      <c r="B92" s="20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83" t="s">
        <v>78</v>
      </c>
      <c r="B93" s="11" t="s">
        <v>26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11"/>
      <c r="B94" s="20" t="s">
        <v>79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1" ht="15">
      <c r="A95" s="11"/>
      <c r="B95" s="20"/>
      <c r="C95" s="4"/>
      <c r="D95" s="4"/>
      <c r="E95" s="4"/>
      <c r="F95" s="4"/>
      <c r="G95" s="4"/>
      <c r="H95" s="9" t="s">
        <v>80</v>
      </c>
      <c r="I95" s="9"/>
      <c r="J95" s="9" t="s">
        <v>81</v>
      </c>
      <c r="K95" s="9"/>
    </row>
    <row r="96" spans="1:11" ht="15">
      <c r="A96" s="11"/>
      <c r="B96" s="20"/>
      <c r="C96" s="4"/>
      <c r="D96" s="4"/>
      <c r="E96" s="4"/>
      <c r="F96" s="4"/>
      <c r="G96" s="4"/>
      <c r="H96" s="9" t="s">
        <v>17</v>
      </c>
      <c r="I96" s="9"/>
      <c r="J96" s="9" t="s">
        <v>82</v>
      </c>
      <c r="K96" s="9"/>
    </row>
    <row r="97" spans="1:11" ht="15">
      <c r="A97" s="11"/>
      <c r="B97" s="4" t="s">
        <v>15</v>
      </c>
      <c r="C97" s="4"/>
      <c r="D97" s="4"/>
      <c r="E97" s="4"/>
      <c r="F97" s="4"/>
      <c r="G97" s="4"/>
      <c r="H97" s="24" t="s">
        <v>227</v>
      </c>
      <c r="I97" s="24"/>
      <c r="J97" s="24" t="str">
        <f>+H97</f>
        <v>31/12/2006</v>
      </c>
      <c r="K97" s="9"/>
    </row>
    <row r="98" spans="1:11" ht="15">
      <c r="A98" s="11"/>
      <c r="B98" s="4" t="s">
        <v>15</v>
      </c>
      <c r="C98" s="4"/>
      <c r="D98" s="4"/>
      <c r="E98" s="4"/>
      <c r="F98" s="4"/>
      <c r="G98" s="4"/>
      <c r="H98" s="9" t="s">
        <v>6</v>
      </c>
      <c r="I98" s="9"/>
      <c r="J98" s="9" t="s">
        <v>6</v>
      </c>
      <c r="K98" s="9"/>
    </row>
    <row r="99" spans="1:11" ht="15">
      <c r="A99" s="11"/>
      <c r="B99" s="4"/>
      <c r="C99" s="15" t="s">
        <v>83</v>
      </c>
      <c r="D99" s="4"/>
      <c r="E99" s="4"/>
      <c r="F99" s="4"/>
      <c r="G99" s="4"/>
      <c r="H99" s="86">
        <v>113</v>
      </c>
      <c r="I99" s="86"/>
      <c r="J99" s="86">
        <f>+H99</f>
        <v>113</v>
      </c>
      <c r="K99" s="21"/>
    </row>
    <row r="100" spans="1:11" ht="15">
      <c r="A100" s="11"/>
      <c r="B100" s="4"/>
      <c r="C100" s="15" t="s">
        <v>84</v>
      </c>
      <c r="D100" s="4"/>
      <c r="E100" s="4"/>
      <c r="F100" s="4"/>
      <c r="G100" s="4"/>
      <c r="H100" s="86">
        <v>0</v>
      </c>
      <c r="I100" s="86"/>
      <c r="J100" s="86">
        <f>+H100</f>
        <v>0</v>
      </c>
      <c r="K100" s="21"/>
    </row>
    <row r="101" spans="1:11" ht="15">
      <c r="A101" s="11"/>
      <c r="B101" s="4"/>
      <c r="C101" s="15" t="s">
        <v>85</v>
      </c>
      <c r="D101" s="4"/>
      <c r="E101" s="4"/>
      <c r="F101" s="4"/>
      <c r="G101" s="4"/>
      <c r="H101" s="86">
        <v>-113</v>
      </c>
      <c r="I101" s="86"/>
      <c r="J101" s="86">
        <f>+H101</f>
        <v>-113</v>
      </c>
      <c r="K101" s="21"/>
    </row>
    <row r="102" spans="1:11" ht="15">
      <c r="A102" s="11"/>
      <c r="B102" s="4"/>
      <c r="C102" s="4"/>
      <c r="D102" s="4"/>
      <c r="E102" s="4"/>
      <c r="F102" s="4"/>
      <c r="G102" s="4"/>
      <c r="H102" s="87">
        <f>SUM(H99:H101)</f>
        <v>0</v>
      </c>
      <c r="I102" s="88"/>
      <c r="J102" s="87">
        <f>SUM(J99:J101)</f>
        <v>0</v>
      </c>
      <c r="K102" s="21"/>
    </row>
    <row r="103" spans="1:12" ht="15">
      <c r="A103" s="1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83" t="s">
        <v>86</v>
      </c>
      <c r="B104" s="11" t="s">
        <v>87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11"/>
      <c r="B105" s="20" t="s">
        <v>88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11"/>
      <c r="B106" s="20" t="s">
        <v>150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1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83" t="s">
        <v>89</v>
      </c>
      <c r="B108" s="11" t="s">
        <v>90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11"/>
      <c r="B109" s="4" t="s">
        <v>132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11"/>
      <c r="B110" s="4" t="s">
        <v>91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1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84" t="s">
        <v>92</v>
      </c>
      <c r="B112" s="11" t="s">
        <v>93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11" t="s">
        <v>15</v>
      </c>
      <c r="B113" s="4" t="s">
        <v>210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11"/>
      <c r="B114" s="4" t="s">
        <v>192</v>
      </c>
      <c r="C114" s="4" t="s">
        <v>211</v>
      </c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11"/>
      <c r="B115" s="4"/>
      <c r="C115" s="4" t="s">
        <v>212</v>
      </c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11"/>
      <c r="B116" s="4" t="s">
        <v>193</v>
      </c>
      <c r="C116" s="4" t="s">
        <v>213</v>
      </c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11"/>
      <c r="B117" s="4"/>
      <c r="C117" s="4" t="s">
        <v>214</v>
      </c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11"/>
      <c r="B118" s="4"/>
      <c r="C118" s="4" t="s">
        <v>215</v>
      </c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11"/>
      <c r="B119" s="4"/>
      <c r="C119" s="4" t="s">
        <v>216</v>
      </c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11"/>
      <c r="B120" s="4"/>
      <c r="C120" s="4" t="s">
        <v>217</v>
      </c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11"/>
      <c r="B121" s="4"/>
      <c r="C121" s="4" t="s">
        <v>218</v>
      </c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1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11"/>
      <c r="B123" s="4" t="s">
        <v>241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11"/>
      <c r="B124" s="4" t="s">
        <v>242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11"/>
      <c r="B125" s="4" t="s">
        <v>243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11"/>
      <c r="B126" s="4" t="s">
        <v>244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>
      <c r="A127" s="11"/>
      <c r="B127" s="4" t="s">
        <v>245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">
      <c r="A128" s="11"/>
      <c r="B128" s="4" t="s">
        <v>246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">
      <c r="A129" s="1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4" ht="15">
      <c r="A130" s="84" t="s">
        <v>95</v>
      </c>
      <c r="B130" s="76" t="s">
        <v>96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5">
      <c r="A131" s="11"/>
      <c r="B131" s="4" t="s">
        <v>252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5">
      <c r="A132" s="11"/>
      <c r="B132" s="4"/>
      <c r="C132" s="4"/>
      <c r="D132" s="4"/>
      <c r="E132" s="4"/>
      <c r="F132" s="4"/>
      <c r="G132" s="4"/>
      <c r="H132" s="4"/>
      <c r="I132" s="4"/>
      <c r="J132" s="9" t="s">
        <v>6</v>
      </c>
      <c r="K132" s="9"/>
      <c r="L132" s="69"/>
      <c r="M132" s="4"/>
      <c r="N132" s="4"/>
    </row>
    <row r="133" spans="1:14" ht="15">
      <c r="A133" s="11"/>
      <c r="B133" s="4"/>
      <c r="C133" s="4" t="s">
        <v>97</v>
      </c>
      <c r="D133" s="4"/>
      <c r="E133" s="4"/>
      <c r="F133" s="4"/>
      <c r="G133" s="4"/>
      <c r="H133" s="4"/>
      <c r="I133" s="4"/>
      <c r="J133" s="4"/>
      <c r="K133" s="4"/>
      <c r="L133" s="70"/>
      <c r="M133" s="4"/>
      <c r="N133" s="4"/>
    </row>
    <row r="134" spans="1:14" ht="15.75" thickBot="1">
      <c r="A134" s="11"/>
      <c r="B134" s="4"/>
      <c r="C134" s="4" t="s">
        <v>205</v>
      </c>
      <c r="D134" s="4"/>
      <c r="E134" s="4"/>
      <c r="F134" s="4"/>
      <c r="G134" s="4"/>
      <c r="H134" s="4"/>
      <c r="I134" s="4"/>
      <c r="J134" s="82">
        <v>935</v>
      </c>
      <c r="K134" s="8"/>
      <c r="L134" s="8"/>
      <c r="M134" s="4"/>
      <c r="N134" s="4"/>
    </row>
    <row r="135" spans="1:14" ht="15.75" thickTop="1">
      <c r="A135" s="11"/>
      <c r="B135" s="4"/>
      <c r="C135" s="4"/>
      <c r="D135" s="4"/>
      <c r="E135" s="4"/>
      <c r="F135" s="4"/>
      <c r="G135" s="4"/>
      <c r="H135" s="4"/>
      <c r="I135" s="4"/>
      <c r="J135" s="78"/>
      <c r="K135" s="8"/>
      <c r="L135" s="8"/>
      <c r="M135" s="4"/>
      <c r="N135" s="4"/>
    </row>
    <row r="136" spans="1:14" ht="15">
      <c r="A136" s="11"/>
      <c r="B136" s="4"/>
      <c r="C136" s="4" t="s">
        <v>98</v>
      </c>
      <c r="D136" s="4"/>
      <c r="E136" s="4"/>
      <c r="F136" s="4"/>
      <c r="G136" s="4"/>
      <c r="H136" s="4"/>
      <c r="I136" s="4"/>
      <c r="J136" s="80"/>
      <c r="K136" s="7"/>
      <c r="L136" s="8"/>
      <c r="M136" s="4"/>
      <c r="N136" s="4"/>
    </row>
    <row r="137" spans="1:14" ht="15">
      <c r="A137" s="11"/>
      <c r="B137" s="4"/>
      <c r="C137" s="4" t="s">
        <v>99</v>
      </c>
      <c r="D137" s="4"/>
      <c r="E137" s="4"/>
      <c r="F137" s="4"/>
      <c r="G137" s="4"/>
      <c r="H137" s="4"/>
      <c r="I137" s="4"/>
      <c r="J137" s="80">
        <v>11</v>
      </c>
      <c r="K137" s="7"/>
      <c r="L137" s="8"/>
      <c r="M137" s="4"/>
      <c r="N137" s="4"/>
    </row>
    <row r="138" spans="1:14" ht="15">
      <c r="A138" s="11"/>
      <c r="B138" s="4"/>
      <c r="C138" s="4"/>
      <c r="D138" s="4" t="s">
        <v>128</v>
      </c>
      <c r="E138" s="4"/>
      <c r="F138" s="4"/>
      <c r="G138" s="4"/>
      <c r="H138" s="4"/>
      <c r="I138" s="4"/>
      <c r="J138" s="80">
        <v>3564</v>
      </c>
      <c r="K138" s="7"/>
      <c r="L138" s="8"/>
      <c r="M138" s="4"/>
      <c r="N138" s="4"/>
    </row>
    <row r="139" spans="1:14" ht="15">
      <c r="A139" s="11"/>
      <c r="B139" s="4"/>
      <c r="C139" s="4"/>
      <c r="D139" s="4" t="s">
        <v>167</v>
      </c>
      <c r="E139" s="4"/>
      <c r="F139" s="4"/>
      <c r="G139" s="4"/>
      <c r="H139" s="4"/>
      <c r="I139" s="4"/>
      <c r="J139" s="80">
        <v>3157</v>
      </c>
      <c r="K139" s="7"/>
      <c r="L139" s="8"/>
      <c r="M139" s="4"/>
      <c r="N139" s="4"/>
    </row>
    <row r="140" spans="1:14" ht="15">
      <c r="A140" s="11"/>
      <c r="B140" s="4"/>
      <c r="C140" s="4" t="s">
        <v>158</v>
      </c>
      <c r="D140" s="4"/>
      <c r="E140" s="4"/>
      <c r="F140" s="4"/>
      <c r="G140" s="4"/>
      <c r="H140" s="4"/>
      <c r="I140" s="4"/>
      <c r="J140" s="80">
        <v>441</v>
      </c>
      <c r="K140" s="7"/>
      <c r="L140" s="8"/>
      <c r="M140" s="4"/>
      <c r="N140" s="4"/>
    </row>
    <row r="141" spans="1:14" ht="15.75" thickBot="1">
      <c r="A141" s="11"/>
      <c r="B141" s="4"/>
      <c r="C141" s="4"/>
      <c r="D141" s="4"/>
      <c r="E141" s="4"/>
      <c r="F141" s="4"/>
      <c r="G141" s="4"/>
      <c r="H141" s="4"/>
      <c r="I141" s="4"/>
      <c r="J141" s="79">
        <f>SUM(J137:J140)</f>
        <v>7173</v>
      </c>
      <c r="K141" s="8"/>
      <c r="L141" s="8"/>
      <c r="M141" s="4"/>
      <c r="N141" s="4"/>
    </row>
    <row r="142" spans="1:14" ht="15.75" thickTop="1">
      <c r="A142" s="11"/>
      <c r="B142" s="4"/>
      <c r="C142" s="4"/>
      <c r="D142" s="4"/>
      <c r="E142" s="4"/>
      <c r="F142" s="4"/>
      <c r="G142" s="4"/>
      <c r="H142" s="4"/>
      <c r="I142" s="4"/>
      <c r="J142" s="7"/>
      <c r="K142" s="7"/>
      <c r="L142" s="8"/>
      <c r="M142" s="4"/>
      <c r="N142" s="4"/>
    </row>
    <row r="143" spans="1:14" ht="15">
      <c r="A143" s="83" t="s">
        <v>100</v>
      </c>
      <c r="B143" s="11" t="s">
        <v>101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5">
      <c r="A144" s="11"/>
      <c r="B144" s="4" t="s">
        <v>180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5">
      <c r="A145" s="1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5">
      <c r="A146" s="83" t="s">
        <v>102</v>
      </c>
      <c r="B146" s="11" t="s">
        <v>103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5">
      <c r="A147" s="11"/>
      <c r="B147" s="4" t="s">
        <v>133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2" ht="15">
      <c r="A148" s="1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4" ht="15">
      <c r="A149" s="83" t="s">
        <v>104</v>
      </c>
      <c r="B149" s="11" t="s">
        <v>105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5">
      <c r="A150" s="11"/>
      <c r="B150" s="4" t="s">
        <v>134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5">
      <c r="A151" s="1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5">
      <c r="A152" s="84" t="s">
        <v>106</v>
      </c>
      <c r="B152" s="11" t="s">
        <v>107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5">
      <c r="A153" s="76" t="s">
        <v>94</v>
      </c>
      <c r="B153" s="11" t="s">
        <v>161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5">
      <c r="A154" s="11"/>
      <c r="B154" s="4" t="s">
        <v>268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5">
      <c r="A155" s="11"/>
      <c r="B155" s="4" t="s">
        <v>269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5">
      <c r="A156" s="11"/>
      <c r="B156" s="4" t="s">
        <v>270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5">
      <c r="A157" s="1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5">
      <c r="A158" s="11"/>
      <c r="B158" s="4"/>
      <c r="C158" s="4"/>
      <c r="D158" s="4"/>
      <c r="E158" s="4"/>
      <c r="F158" s="40" t="s">
        <v>16</v>
      </c>
      <c r="G158" s="41"/>
      <c r="H158" s="41" t="s">
        <v>18</v>
      </c>
      <c r="I158" s="41"/>
      <c r="J158" s="40" t="s">
        <v>19</v>
      </c>
      <c r="K158" s="41"/>
      <c r="L158" s="41" t="s">
        <v>18</v>
      </c>
      <c r="M158" s="4"/>
      <c r="N158" s="4"/>
    </row>
    <row r="159" spans="1:14" ht="15">
      <c r="A159" s="11"/>
      <c r="B159" s="4"/>
      <c r="C159" s="4"/>
      <c r="D159" s="4"/>
      <c r="E159" s="4"/>
      <c r="F159" s="40" t="s">
        <v>17</v>
      </c>
      <c r="G159" s="41"/>
      <c r="H159" s="41" t="s">
        <v>17</v>
      </c>
      <c r="I159" s="41"/>
      <c r="J159" s="40" t="s">
        <v>20</v>
      </c>
      <c r="K159" s="41"/>
      <c r="L159" s="41" t="s">
        <v>20</v>
      </c>
      <c r="M159" s="4"/>
      <c r="N159" s="4"/>
    </row>
    <row r="160" spans="1:14" ht="15">
      <c r="A160" s="11"/>
      <c r="B160" s="4"/>
      <c r="C160" s="4"/>
      <c r="D160" s="4"/>
      <c r="E160" s="4"/>
      <c r="F160" s="42" t="s">
        <v>227</v>
      </c>
      <c r="G160" s="41"/>
      <c r="H160" s="43" t="s">
        <v>187</v>
      </c>
      <c r="I160" s="41"/>
      <c r="J160" s="44" t="str">
        <f>+F160</f>
        <v>31/12/2006</v>
      </c>
      <c r="K160" s="41"/>
      <c r="L160" s="45" t="str">
        <f>+H160</f>
        <v>31/12/2005</v>
      </c>
      <c r="M160" s="4"/>
      <c r="N160" s="4"/>
    </row>
    <row r="161" spans="1:14" ht="15">
      <c r="A161" s="1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5">
      <c r="A162" s="11"/>
      <c r="B162" s="4" t="s">
        <v>271</v>
      </c>
      <c r="C162" s="4"/>
      <c r="D162" s="4"/>
      <c r="E162" s="4"/>
      <c r="F162" s="26">
        <f>+'P&amp;L'!E32</f>
        <v>-1341</v>
      </c>
      <c r="G162" s="26"/>
      <c r="H162" s="26">
        <f>+'P&amp;L'!G32</f>
        <v>-1391</v>
      </c>
      <c r="I162" s="26"/>
      <c r="J162" s="26">
        <f>+'P&amp;L'!I32</f>
        <v>-1689</v>
      </c>
      <c r="K162" s="26"/>
      <c r="L162" s="26">
        <f>+'P&amp;L'!K32</f>
        <v>-5426</v>
      </c>
      <c r="M162" s="4"/>
      <c r="N162" s="4"/>
    </row>
    <row r="163" spans="1:14" ht="15">
      <c r="A163" s="11"/>
      <c r="B163" s="4"/>
      <c r="C163" s="4" t="s">
        <v>206</v>
      </c>
      <c r="D163" s="4"/>
      <c r="E163" s="4"/>
      <c r="F163" s="26"/>
      <c r="G163" s="26"/>
      <c r="H163" s="26"/>
      <c r="I163" s="26"/>
      <c r="J163" s="26"/>
      <c r="K163" s="26"/>
      <c r="L163" s="26"/>
      <c r="M163" s="4"/>
      <c r="N163" s="4"/>
    </row>
    <row r="164" spans="1:14" ht="15">
      <c r="A164" s="11"/>
      <c r="B164" s="20" t="s">
        <v>162</v>
      </c>
      <c r="C164" s="4"/>
      <c r="D164" s="4"/>
      <c r="E164" s="4"/>
      <c r="F164" s="26">
        <v>28264</v>
      </c>
      <c r="G164" s="26"/>
      <c r="H164" s="26">
        <v>27155</v>
      </c>
      <c r="I164" s="26"/>
      <c r="J164" s="26">
        <v>27448</v>
      </c>
      <c r="K164" s="26"/>
      <c r="L164" s="26">
        <f>+H164</f>
        <v>27155</v>
      </c>
      <c r="M164" s="4"/>
      <c r="N164" s="4"/>
    </row>
    <row r="165" spans="1:14" ht="15">
      <c r="A165" s="11"/>
      <c r="B165" s="20" t="s">
        <v>163</v>
      </c>
      <c r="C165" s="4"/>
      <c r="D165" s="4"/>
      <c r="E165" s="4"/>
      <c r="F165" s="26"/>
      <c r="G165" s="26"/>
      <c r="H165" s="26"/>
      <c r="I165" s="26"/>
      <c r="J165" s="26"/>
      <c r="K165" s="26"/>
      <c r="L165" s="26"/>
      <c r="M165" s="4"/>
      <c r="N165" s="4"/>
    </row>
    <row r="166" spans="1:14" ht="15">
      <c r="A166" s="11"/>
      <c r="B166" s="4"/>
      <c r="C166" s="4"/>
      <c r="D166" s="4"/>
      <c r="E166" s="4"/>
      <c r="F166" s="26"/>
      <c r="G166" s="26"/>
      <c r="H166" s="26"/>
      <c r="I166" s="26"/>
      <c r="J166" s="26"/>
      <c r="K166" s="26"/>
      <c r="L166" s="26"/>
      <c r="M166" s="4"/>
      <c r="N166" s="4"/>
    </row>
    <row r="167" spans="1:14" ht="15">
      <c r="A167" s="11"/>
      <c r="B167" s="4" t="s">
        <v>272</v>
      </c>
      <c r="C167" s="4"/>
      <c r="D167" s="4"/>
      <c r="E167" s="4"/>
      <c r="F167" s="71">
        <f>+F162/F164*100</f>
        <v>-4.744551372771016</v>
      </c>
      <c r="G167" s="71"/>
      <c r="H167" s="71">
        <f>+H162/H164*100</f>
        <v>-5.1224452218744245</v>
      </c>
      <c r="I167" s="71"/>
      <c r="J167" s="71">
        <f>+J162/J164*100</f>
        <v>-6.153453803555815</v>
      </c>
      <c r="K167" s="71"/>
      <c r="L167" s="71">
        <f>+L162/L164*100</f>
        <v>-19.98158718468054</v>
      </c>
      <c r="M167" s="4"/>
      <c r="N167" s="4"/>
    </row>
    <row r="168" spans="1:14" ht="15">
      <c r="A168" s="11"/>
      <c r="B168" s="4"/>
      <c r="C168" s="4" t="s">
        <v>207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5">
      <c r="A169" s="1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5">
      <c r="A170" s="76" t="s">
        <v>169</v>
      </c>
      <c r="B170" s="11" t="s">
        <v>164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5">
      <c r="A171" s="76"/>
      <c r="B171" s="4" t="s">
        <v>224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5">
      <c r="A172" s="76"/>
      <c r="B172" s="4" t="s">
        <v>250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5">
      <c r="A173" s="76"/>
      <c r="B173" s="4" t="s">
        <v>251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5">
      <c r="A174" s="76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5">
      <c r="A175" s="1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4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2" ht="15">
      <c r="A177" s="11" t="s">
        <v>108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5">
      <c r="A178" s="1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5">
      <c r="A179" s="11" t="s">
        <v>276</v>
      </c>
      <c r="B179" s="4"/>
      <c r="C179" s="4"/>
      <c r="D179" s="85"/>
      <c r="E179" s="4"/>
      <c r="F179" s="4"/>
      <c r="G179" s="4"/>
      <c r="H179" s="4"/>
      <c r="I179" s="4"/>
      <c r="J179" s="4"/>
      <c r="K179" s="4"/>
      <c r="L179" s="4"/>
    </row>
    <row r="180" spans="1:12" ht="14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</sheetData>
  <printOptions/>
  <pageMargins left="0.67" right="0.18" top="0.57" bottom="0.53" header="0.81" footer="0.33"/>
  <pageSetup orientation="portrait" paperSize="9" r:id="rId1"/>
  <rowBreaks count="2" manualBreakCount="2">
    <brk id="48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2007-02-28T05:33:03Z</cp:lastPrinted>
  <dcterms:created xsi:type="dcterms:W3CDTF">2002-11-14T03:14:11Z</dcterms:created>
  <dcterms:modified xsi:type="dcterms:W3CDTF">2007-02-28T05:44:45Z</dcterms:modified>
  <cp:category/>
  <cp:version/>
  <cp:contentType/>
  <cp:contentStatus/>
</cp:coreProperties>
</file>